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02 - LICITACAO\# Licitações 2025\#MODALIDADES LICITATÓRIAS 2025\# Concorrência Pública Eletrônica\# MINUTA\19037.25 - CADASTRO TÉCNICO IMOBILIÁRIO\"/>
    </mc:Choice>
  </mc:AlternateContent>
  <xr:revisionPtr revIDLastSave="0" documentId="8_{8DE57971-A521-4E9D-B018-6492BBAED1B0}" xr6:coauthVersionLast="47" xr6:coauthVersionMax="47" xr10:uidLastSave="{00000000-0000-0000-0000-000000000000}"/>
  <bookViews>
    <workbookView xWindow="-120" yWindow="-120" windowWidth="24240" windowHeight="13020" xr2:uid="{192BA9FC-56C4-4B10-BF68-A9F080F4FD25}"/>
  </bookViews>
  <sheets>
    <sheet name="PLANILHA ORÇAMENTÁRIA" sheetId="1" r:id="rId1"/>
    <sheet name="CRONOGRAMA FÍSICO FINANCEIR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1" l="1"/>
  <c r="E16" i="1"/>
  <c r="E14" i="1"/>
  <c r="E19" i="1"/>
  <c r="B26" i="2" l="1"/>
  <c r="B24" i="2"/>
  <c r="B22" i="2"/>
  <c r="B20" i="2"/>
  <c r="B18" i="2"/>
  <c r="B16" i="2"/>
  <c r="B14" i="2"/>
  <c r="B12" i="2"/>
  <c r="B10" i="2"/>
  <c r="B8" i="2"/>
  <c r="B6" i="2"/>
  <c r="F41" i="1" l="1"/>
  <c r="F40" i="1" s="1"/>
  <c r="F20" i="1"/>
  <c r="F21" i="1"/>
  <c r="F18" i="1"/>
  <c r="F13" i="1"/>
  <c r="F38" i="1"/>
  <c r="F44" i="1"/>
  <c r="F45" i="1"/>
  <c r="F46" i="1"/>
  <c r="F43" i="1"/>
  <c r="F47" i="1"/>
  <c r="F49" i="1"/>
  <c r="F48" i="1" s="1"/>
  <c r="F39" i="1"/>
  <c r="F36" i="1"/>
  <c r="F35" i="1" s="1"/>
  <c r="F33" i="1"/>
  <c r="F34" i="1"/>
  <c r="F32" i="1"/>
  <c r="F26" i="1"/>
  <c r="F30" i="1"/>
  <c r="F27" i="1"/>
  <c r="F28" i="1"/>
  <c r="F29" i="1"/>
  <c r="F24" i="1"/>
  <c r="F23" i="1"/>
  <c r="F8" i="1"/>
  <c r="F9" i="1"/>
  <c r="F10" i="1"/>
  <c r="F11" i="1"/>
  <c r="F7" i="1"/>
  <c r="F5" i="1"/>
  <c r="F4" i="1" s="1"/>
  <c r="F25" i="1" l="1"/>
  <c r="F12" i="1"/>
  <c r="F6" i="1"/>
  <c r="F31" i="1"/>
  <c r="F22" i="1"/>
  <c r="F37" i="1"/>
  <c r="F42" i="1"/>
  <c r="F15" i="1"/>
  <c r="F50" i="1" l="1"/>
  <c r="L28" i="2"/>
  <c r="K28" i="2"/>
  <c r="M28" i="2"/>
  <c r="O28" i="2" l="1"/>
  <c r="N28" i="2"/>
  <c r="I28" i="2"/>
  <c r="F28" i="2"/>
  <c r="J28" i="2"/>
  <c r="H28" i="2"/>
  <c r="E28" i="2"/>
  <c r="D28" i="2"/>
  <c r="G28" i="2"/>
  <c r="C28" i="2" l="1"/>
</calcChain>
</file>

<file path=xl/sharedStrings.xml><?xml version="1.0" encoding="utf-8"?>
<sst xmlns="http://schemas.openxmlformats.org/spreadsheetml/2006/main" count="157" uniqueCount="126">
  <si>
    <t>ITEM</t>
  </si>
  <si>
    <t>DESCRIÇÃO DOS PRODUTOS E SERVIÇOS A SEREM FORNECIDOS</t>
  </si>
  <si>
    <t>UNID.</t>
  </si>
  <si>
    <t>QTD.</t>
  </si>
  <si>
    <t xml:space="preserve"> PREÇO UNITÁRIO </t>
  </si>
  <si>
    <t xml:space="preserve"> PREÇO TOTAL </t>
  </si>
  <si>
    <t xml:space="preserve">1. </t>
  </si>
  <si>
    <t>MOBILIZAÇÃO E ESTUDOS INICIAIS</t>
  </si>
  <si>
    <t>1.1.</t>
  </si>
  <si>
    <t xml:space="preserve">Trabalhos e Estudos preliminares. Levantamento, Análise, Diagnóstico e Organização do Cadastro Territorial Municipal </t>
  </si>
  <si>
    <t>Serv.</t>
  </si>
  <si>
    <t>2.</t>
  </si>
  <si>
    <t>LEVANTAMENTO AEROFOTOGRAMÉTRICO DIGITAL</t>
  </si>
  <si>
    <t>2.1.</t>
  </si>
  <si>
    <t>Plano de Trabalho e Plano de voo. Autorização de aerolevantamento do Ministério da Defesa. Mobilização das equipes</t>
  </si>
  <si>
    <t>2.2.</t>
  </si>
  <si>
    <t>Cobertura Aerofotogramétrica Digital GSD 10 cm, RGB, Escala 1:1.000</t>
  </si>
  <si>
    <t>Km²</t>
  </si>
  <si>
    <t>2.3.</t>
  </si>
  <si>
    <t>Apoio Básico e Suplementar</t>
  </si>
  <si>
    <t>2.4.</t>
  </si>
  <si>
    <t>Aerotriangulação</t>
  </si>
  <si>
    <t>2.5.</t>
  </si>
  <si>
    <t>Geração das ortofotos em 10cm na escala 1:1.000 na composição colorida RGB para área urbanizada do município</t>
  </si>
  <si>
    <t>3.</t>
  </si>
  <si>
    <t>COLETA DE DADOS EM CAMPO (INLOCO)</t>
  </si>
  <si>
    <t>3.1.</t>
  </si>
  <si>
    <t>Execução de mapeamento móvel com câmera 360 com veículo de varredura continua in-loco para obtenção de imagens (Streetview)</t>
  </si>
  <si>
    <t>Km Linear</t>
  </si>
  <si>
    <t>3.2.</t>
  </si>
  <si>
    <t>Coleta de foto frontal de fachada dos imóveis</t>
  </si>
  <si>
    <t>U.I.</t>
  </si>
  <si>
    <t>4.</t>
  </si>
  <si>
    <t>ATUALIZAÇÃO DO CADASTRO TERRITORIAL MUNICIPAL (CTM)</t>
  </si>
  <si>
    <t>4.1.</t>
  </si>
  <si>
    <t xml:space="preserve">Geocodificação da base de dados geográfica </t>
  </si>
  <si>
    <t>4.2.</t>
  </si>
  <si>
    <t>Atualização do MUB (Mapa Urbano Básico)</t>
  </si>
  <si>
    <t>4.3.</t>
  </si>
  <si>
    <t>Atualização da classificação das atividades econômicas dos imóveis do município (uso dos imóveis) e Atualização do padrão construtivo dos imóveis</t>
  </si>
  <si>
    <t>4.4.</t>
  </si>
  <si>
    <t>Integração dos Dados de Campo no MDU atualizado e Chaveamento das informações cadastrais do MDU com o sistema tributário legado do Município</t>
  </si>
  <si>
    <t>4.5.</t>
  </si>
  <si>
    <t>Arquivo Digital do Relatório de Discrepâncias e Geração das Notificações</t>
  </si>
  <si>
    <t>4.6.</t>
  </si>
  <si>
    <t>Atendimento presencial aos Contribuintes (2 profissionais, 3 meses)</t>
  </si>
  <si>
    <t>5.</t>
  </si>
  <si>
    <t>SISTEMA PARA GESTÃO DO CADASTRO TÉCNICO TERRITORIAL MULTIFINALITÁRIO</t>
  </si>
  <si>
    <t>5.1.</t>
  </si>
  <si>
    <t>Licenciamento de sistema na web, mobile e server com cessão temporária de direito de uso da licença, por prazo determinado do Sistema para gestão do cadastro técnico territorial multifinalitário</t>
  </si>
  <si>
    <t>Mês</t>
  </si>
  <si>
    <t>5.2.</t>
  </si>
  <si>
    <t>Hospedagem em data center. Fornecimento de central de atendimento ao usuário, serviço de help-desk, suporte e manutenção continuada (corretiva, adaptativa e evolutiva) para serviços do Sistema para gestão do cadastro técnico territorial multifinalitário</t>
  </si>
  <si>
    <t>6.</t>
  </si>
  <si>
    <t>IMPLANTAÇÃO, MODELAGEM, PARAMETRIZAÇÃO, CONFIGURAÇÃO, INTEGRAÇÃO DE SISTEMAS LEGADOS E CARGA DE DADOS DO SISTEMA DO SISTEMA DE GESTÃO DE CADASTRO TERRITORIAL MULTIFINALITÁRIO</t>
  </si>
  <si>
    <t>6.1.</t>
  </si>
  <si>
    <t>Implantação da aplicação</t>
  </si>
  <si>
    <t>Unid.</t>
  </si>
  <si>
    <t>6.2.</t>
  </si>
  <si>
    <t>Integração entre sistemas</t>
  </si>
  <si>
    <t>6.3.</t>
  </si>
  <si>
    <t>Parametrização de certidões</t>
  </si>
  <si>
    <t>6.4.</t>
  </si>
  <si>
    <t>Parametrização de notificações</t>
  </si>
  <si>
    <t>6.5.</t>
  </si>
  <si>
    <t>Configuração das aplicações mobile</t>
  </si>
  <si>
    <t>7.</t>
  </si>
  <si>
    <t>SISTEMA DE MONITORAMENTO QUADRIMESTRAL DE ALTERAÇÕES URBANAS, RURAIS E INVASÕES</t>
  </si>
  <si>
    <t>7.1.</t>
  </si>
  <si>
    <t>Licenciamento de sistema na web, mobile e server com cessão temporária de direito de uso da licença, por prazo determinado do Sistema de monitoramento de alterações urbanas, rurais e invasões</t>
  </si>
  <si>
    <t>7.2.</t>
  </si>
  <si>
    <t>Hospedagem em nuvem (cloud). Fornecimento de central de atendimento ao usuário, serviço de help-desk, suporte e manutenção continuada (corretiva, adaptativa e evolutiva) para o Sistema de monitoramento de alterações urbanas, rurais e invasões</t>
  </si>
  <si>
    <t>7.3.</t>
  </si>
  <si>
    <t>Serviço de monitoramento quadrimestral de alterações urbanas, rurais e invasões</t>
  </si>
  <si>
    <t>8.</t>
  </si>
  <si>
    <t>IMPLANTAÇÃO, MODELAGEM, PARAMETRIZAÇÃO, CONFIGURAÇÃO E INSTALAÇÃO DO SISTEMA DE MONITORAMENTO QUADRIMESTRAL DE ALTERAÇÕES URBANAS, RURAIS E INVASÕES EM AMBIENTE WEB, MOBILE E SERVER</t>
  </si>
  <si>
    <t>8.1.</t>
  </si>
  <si>
    <t>Implantação, modelagem, parametrização, configuração do sistema</t>
  </si>
  <si>
    <t>9.</t>
  </si>
  <si>
    <t>FORNECIMENTO DO SISTEMA SAAS (LOCAÇÃO DE SISTEMA) DE MONITORAMENTO E ALERTA DE EVENTOS CLIMÁTICOS E AMBIENTAIS EXTREMOS NA WEB, MOBILE E SERVER</t>
  </si>
  <si>
    <t>9.1.</t>
  </si>
  <si>
    <t xml:space="preserve">Licenciamento de sistema na web, mobile e server com cessão temporária de direito de uso da licença, por prazo determinado da Solução de Monitoramento e Alerta de Eventos Climáticos e Ambientais Extremos </t>
  </si>
  <si>
    <t>9.2.</t>
  </si>
  <si>
    <t>Hospedagem em nuvem (cloud). Fornecimento de central de atendimento ao usuário, serviço de help-desk, suporte e manutenção continuada (corretiva, adaptativa e evolutiva) para a Solução de Monitoramento e Alerta de Eventos Climáticos e Ambientais Extremos</t>
  </si>
  <si>
    <t>10.</t>
  </si>
  <si>
    <t>IMPLANTAÇÃO DO SISTEMA DE MONITORAMENTO E ALERTA DE EVENTOS CLIMÁTICOS E AMBIENTAIS EXTREMOS NA WEB, MOBILE E SERVER</t>
  </si>
  <si>
    <t>10.1.</t>
  </si>
  <si>
    <t>11.</t>
  </si>
  <si>
    <t>TREINAMENTO DOS SERVIDORES PÚBLICOS, PRESENCIAL E EM EAD</t>
  </si>
  <si>
    <t>11.1.</t>
  </si>
  <si>
    <t xml:space="preserve">Capacitação de Usuários nas Funcionalidades Básicas e Avançadas do Sistema de Cadastro Técnico Multifinalitário. </t>
  </si>
  <si>
    <t>11.2.</t>
  </si>
  <si>
    <t>Capacitação de Usuários para Uso do Aplicativo Móvel de Campo.</t>
  </si>
  <si>
    <t>11.3.</t>
  </si>
  <si>
    <t>Capacitação de Usuários nas funcionalidades da Solução de monitoramento quadrimestral de alterações urbanas, rurais e invasões</t>
  </si>
  <si>
    <t>11.4.</t>
  </si>
  <si>
    <t>Capacitação de Usuários nas Funcionalidades da Solução de Monitoramento e Alerta de Eventos Climáticos e Ambientais Extremos</t>
  </si>
  <si>
    <t>11.5.</t>
  </si>
  <si>
    <t>Capacitação de Usuários administradores sobre o serviço de coleta de dados e visualização da Solução de Monitoramento e Alerta de Eventos Climáticos e Ambientais Extremos</t>
  </si>
  <si>
    <t>12.</t>
  </si>
  <si>
    <t>SERVIÇO DE DESENVOLVIMENTO INCREMENTAL (SOB DEMANDA)</t>
  </si>
  <si>
    <t>12.1.</t>
  </si>
  <si>
    <t>Serviço de customização e desenvolvimento incremental das soluções a ser consumido sob demanda</t>
  </si>
  <si>
    <t>Hora</t>
  </si>
  <si>
    <t>EMPRESAS</t>
  </si>
  <si>
    <t>TOTAL</t>
  </si>
  <si>
    <t>MÉDIA</t>
  </si>
  <si>
    <t>DESCRIÇÃO DOS SERVIÇOS</t>
  </si>
  <si>
    <t>VALOR (R$)</t>
  </si>
  <si>
    <t>PERÍODO À EXECUTAR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</si>
  <si>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</si>
  <si>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</si>
  <si>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</si>
  <si>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</si>
  <si>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</si>
  <si>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</si>
  <si>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</si>
  <si>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</si>
  <si>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MÊS 9</t>
  </si>
  <si>
    <t>MÊS 10</t>
  </si>
  <si>
    <t>MÊS 11</t>
  </si>
  <si>
    <t>MÊS 12</t>
  </si>
  <si>
    <t xml:space="preserve"> </t>
  </si>
  <si>
    <t>Mês 13</t>
  </si>
  <si>
    <t>Mês 14</t>
  </si>
  <si>
    <t>Mês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</si>
</sst>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</font>
    <font>
      <sz val="12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44" fontId="0" fillId="0" borderId="0" xfId="1" applyFont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4" fontId="1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vertical="justify"/>
    </xf>
    <xf numFmtId="44" fontId="0" fillId="0" borderId="1" xfId="1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justify"/>
    </xf>
    <xf numFmtId="44" fontId="1" fillId="0" borderId="1" xfId="0" applyNumberFormat="1" applyFont="1" applyBorder="1"/>
    <xf numFmtId="44" fontId="1" fillId="0" borderId="1" xfId="1" applyFont="1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right" vertical="center"/>
    </xf>
    <xf numFmtId="10" fontId="4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4" fontId="4" fillId="0" borderId="1" xfId="0" applyNumberFormat="1" applyFont="1" applyBorder="1" applyAlignment="1">
      <alignment horizontal="right" vertical="center"/>
    </xf>
    <xf numFmtId="4" fontId="1" fillId="0" borderId="0" xfId="0" applyNumberFormat="1" applyFont="1"/>
    <xf numFmtId="0" fontId="3" fillId="2" borderId="5" xfId="0" applyFont="1" applyFill="1" applyBorder="1" applyAlignment="1">
      <alignment horizontal="center" vertical="center"/>
    </xf>
    <xf numFmtId="10" fontId="4" fillId="0" borderId="5" xfId="0" applyNumberFormat="1" applyFont="1" applyBorder="1" applyAlignment="1">
      <alignment horizontal="right" vertical="center"/>
    </xf>
    <xf numFmtId="4" fontId="4" fillId="0" borderId="5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justify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1CA0E-8A18-416A-835C-C1067FC8E5C6}">
  <sheetPr>
    <pageSetUpPr fitToPage="1"/>
  </sheetPr>
  <dimension ref="A2:J50"/>
  <sheetViews>
    <sheetView tabSelected="1" workbookViewId="0">
      <selection activeCell="F18" sqref="F18"/>
    </sheetView>
  </sheetViews>
  <sheetFormatPr defaultRowHeight="15" x14ac:dyDescent="0.25"/>
  <cols>
    <col min="1" max="1" width="5.28515625" style="1" bestFit="1" customWidth="1"/>
    <col min="2" max="2" width="58.140625" customWidth="1"/>
    <col min="3" max="3" width="9.7109375" style="1" bestFit="1" customWidth="1"/>
    <col min="4" max="4" width="7.5703125" style="1" bestFit="1" customWidth="1"/>
    <col min="5" max="5" width="17.28515625" bestFit="1" customWidth="1"/>
    <col min="6" max="6" width="16.85546875" bestFit="1" customWidth="1"/>
  </cols>
  <sheetData>
    <row r="2" spans="1:6" x14ac:dyDescent="0.25">
      <c r="A2" s="30" t="s">
        <v>104</v>
      </c>
      <c r="B2" s="30"/>
      <c r="C2" s="30"/>
      <c r="D2" s="30"/>
      <c r="E2" s="30" t="s">
        <v>106</v>
      </c>
      <c r="F2" s="30"/>
    </row>
    <row r="3" spans="1:6" x14ac:dyDescent="0.25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</row>
    <row r="4" spans="1:6" x14ac:dyDescent="0.25">
      <c r="A4" s="4" t="s">
        <v>6</v>
      </c>
      <c r="B4" s="31" t="s">
        <v>7</v>
      </c>
      <c r="C4" s="31"/>
      <c r="D4" s="31"/>
      <c r="E4" s="7"/>
      <c r="F4" s="13">
        <f>SUM(F5)</f>
        <v>256550</v>
      </c>
    </row>
    <row r="5" spans="1:6" ht="30" x14ac:dyDescent="0.25">
      <c r="A5" s="5" t="s">
        <v>8</v>
      </c>
      <c r="B5" s="8" t="s">
        <v>9</v>
      </c>
      <c r="C5" s="5" t="s">
        <v>10</v>
      </c>
      <c r="D5" s="5">
        <v>1</v>
      </c>
      <c r="E5" s="9">
        <v>256550</v>
      </c>
      <c r="F5" s="9">
        <f>D5*E5</f>
        <v>256550</v>
      </c>
    </row>
    <row r="6" spans="1:6" x14ac:dyDescent="0.25">
      <c r="A6" s="4" t="s">
        <v>11</v>
      </c>
      <c r="B6" s="31" t="s">
        <v>12</v>
      </c>
      <c r="C6" s="31"/>
      <c r="D6" s="31"/>
      <c r="E6" s="4"/>
      <c r="F6" s="6">
        <f>SUM(F7:F11)</f>
        <v>1705847.5</v>
      </c>
    </row>
    <row r="7" spans="1:6" ht="45" x14ac:dyDescent="0.25">
      <c r="A7" s="5" t="s">
        <v>13</v>
      </c>
      <c r="B7" s="8" t="s">
        <v>14</v>
      </c>
      <c r="C7" s="5" t="s">
        <v>10</v>
      </c>
      <c r="D7" s="5">
        <v>1</v>
      </c>
      <c r="E7" s="9">
        <v>95725</v>
      </c>
      <c r="F7" s="9">
        <f>D7*E7</f>
        <v>95725</v>
      </c>
    </row>
    <row r="8" spans="1:6" ht="30" x14ac:dyDescent="0.25">
      <c r="A8" s="5" t="s">
        <v>15</v>
      </c>
      <c r="B8" s="8" t="s">
        <v>16</v>
      </c>
      <c r="C8" s="5" t="s">
        <v>17</v>
      </c>
      <c r="D8" s="5">
        <v>126</v>
      </c>
      <c r="E8" s="9">
        <v>7612.5</v>
      </c>
      <c r="F8" s="9">
        <f>D8*E8</f>
        <v>959175</v>
      </c>
    </row>
    <row r="9" spans="1:6" x14ac:dyDescent="0.25">
      <c r="A9" s="5" t="s">
        <v>18</v>
      </c>
      <c r="B9" s="7" t="s">
        <v>19</v>
      </c>
      <c r="C9" s="5" t="s">
        <v>17</v>
      </c>
      <c r="D9" s="5">
        <v>126</v>
      </c>
      <c r="E9" s="9">
        <v>1570</v>
      </c>
      <c r="F9" s="9">
        <f>D9*E9</f>
        <v>197820</v>
      </c>
    </row>
    <row r="10" spans="1:6" x14ac:dyDescent="0.25">
      <c r="A10" s="5" t="s">
        <v>20</v>
      </c>
      <c r="B10" s="7" t="s">
        <v>21</v>
      </c>
      <c r="C10" s="5" t="s">
        <v>17</v>
      </c>
      <c r="D10" s="5">
        <v>126</v>
      </c>
      <c r="E10" s="9">
        <v>1446.25</v>
      </c>
      <c r="F10" s="9">
        <f>D10*E10</f>
        <v>182227.5</v>
      </c>
    </row>
    <row r="11" spans="1:6" ht="30" x14ac:dyDescent="0.25">
      <c r="A11" s="5" t="s">
        <v>22</v>
      </c>
      <c r="B11" s="8" t="s">
        <v>23</v>
      </c>
      <c r="C11" s="5" t="s">
        <v>17</v>
      </c>
      <c r="D11" s="5">
        <v>126</v>
      </c>
      <c r="E11" s="9">
        <v>2150</v>
      </c>
      <c r="F11" s="9">
        <f>D11*E11</f>
        <v>270900</v>
      </c>
    </row>
    <row r="12" spans="1:6" x14ac:dyDescent="0.25">
      <c r="A12" s="4" t="s">
        <v>24</v>
      </c>
      <c r="B12" s="31" t="s">
        <v>25</v>
      </c>
      <c r="C12" s="31"/>
      <c r="D12" s="31"/>
      <c r="E12" s="4"/>
      <c r="F12" s="6">
        <f>SUM(F13:F14)</f>
        <v>1737010</v>
      </c>
    </row>
    <row r="13" spans="1:6" ht="45" x14ac:dyDescent="0.25">
      <c r="A13" s="5" t="s">
        <v>26</v>
      </c>
      <c r="B13" s="8" t="s">
        <v>27</v>
      </c>
      <c r="C13" s="5" t="s">
        <v>28</v>
      </c>
      <c r="D13" s="10">
        <v>1255</v>
      </c>
      <c r="E13" s="9">
        <v>1267.5</v>
      </c>
      <c r="F13" s="15">
        <f>D13*E13</f>
        <v>1590712.5</v>
      </c>
    </row>
    <row r="14" spans="1:6" x14ac:dyDescent="0.25">
      <c r="A14" s="5" t="s">
        <v>29</v>
      </c>
      <c r="B14" s="7" t="s">
        <v>30</v>
      </c>
      <c r="C14" s="5" t="s">
        <v>31</v>
      </c>
      <c r="D14" s="10">
        <v>139000</v>
      </c>
      <c r="E14" s="9">
        <f>F14/D14</f>
        <v>1.0525</v>
      </c>
      <c r="F14" s="15">
        <v>146297.5</v>
      </c>
    </row>
    <row r="15" spans="1:6" x14ac:dyDescent="0.25">
      <c r="A15" s="4" t="s">
        <v>32</v>
      </c>
      <c r="B15" s="31" t="s">
        <v>33</v>
      </c>
      <c r="C15" s="31"/>
      <c r="D15" s="31"/>
      <c r="E15" s="4"/>
      <c r="F15" s="6">
        <f>SUM(F16:F21)</f>
        <v>11304874.5</v>
      </c>
    </row>
    <row r="16" spans="1:6" x14ac:dyDescent="0.25">
      <c r="A16" s="5" t="s">
        <v>34</v>
      </c>
      <c r="B16" s="7" t="s">
        <v>35</v>
      </c>
      <c r="C16" s="5" t="s">
        <v>31</v>
      </c>
      <c r="D16" s="10">
        <v>139000</v>
      </c>
      <c r="E16" s="9">
        <f>F16/D16</f>
        <v>4.1349999999999998</v>
      </c>
      <c r="F16" s="9">
        <v>574765</v>
      </c>
    </row>
    <row r="17" spans="1:8" x14ac:dyDescent="0.25">
      <c r="A17" s="5" t="s">
        <v>36</v>
      </c>
      <c r="B17" s="7" t="s">
        <v>37</v>
      </c>
      <c r="C17" s="5" t="s">
        <v>31</v>
      </c>
      <c r="D17" s="10">
        <v>139000</v>
      </c>
      <c r="E17" s="9">
        <f>F17/D17</f>
        <v>60.037500000000001</v>
      </c>
      <c r="F17" s="9">
        <v>8345212.5</v>
      </c>
    </row>
    <row r="18" spans="1:8" ht="45" x14ac:dyDescent="0.25">
      <c r="A18" s="5" t="s">
        <v>38</v>
      </c>
      <c r="B18" s="8" t="s">
        <v>39</v>
      </c>
      <c r="C18" s="5" t="s">
        <v>31</v>
      </c>
      <c r="D18" s="10">
        <v>139000</v>
      </c>
      <c r="E18" s="9">
        <v>10.6</v>
      </c>
      <c r="F18" s="9">
        <f>D18*E18</f>
        <v>1473400</v>
      </c>
    </row>
    <row r="19" spans="1:8" ht="45" x14ac:dyDescent="0.25">
      <c r="A19" s="5" t="s">
        <v>40</v>
      </c>
      <c r="B19" s="8" t="s">
        <v>41</v>
      </c>
      <c r="C19" s="5" t="s">
        <v>31</v>
      </c>
      <c r="D19" s="10">
        <v>139000</v>
      </c>
      <c r="E19" s="9">
        <f>F19/D19</f>
        <v>4.1749999999999998</v>
      </c>
      <c r="F19" s="9">
        <v>580325</v>
      </c>
    </row>
    <row r="20" spans="1:8" ht="30" x14ac:dyDescent="0.25">
      <c r="A20" s="5" t="s">
        <v>42</v>
      </c>
      <c r="B20" s="8" t="s">
        <v>43</v>
      </c>
      <c r="C20" s="5" t="s">
        <v>10</v>
      </c>
      <c r="D20" s="5">
        <v>1</v>
      </c>
      <c r="E20" s="9">
        <v>64097</v>
      </c>
      <c r="F20" s="9">
        <f>D20*E20</f>
        <v>64097</v>
      </c>
    </row>
    <row r="21" spans="1:8" ht="30" x14ac:dyDescent="0.25">
      <c r="A21" s="5" t="s">
        <v>44</v>
      </c>
      <c r="B21" s="8" t="s">
        <v>45</v>
      </c>
      <c r="C21" s="5" t="s">
        <v>10</v>
      </c>
      <c r="D21" s="5">
        <v>1</v>
      </c>
      <c r="E21" s="9">
        <v>267075</v>
      </c>
      <c r="F21" s="9">
        <f>D21*E21</f>
        <v>267075</v>
      </c>
    </row>
    <row r="22" spans="1:8" x14ac:dyDescent="0.25">
      <c r="A22" s="4" t="s">
        <v>46</v>
      </c>
      <c r="B22" s="31" t="s">
        <v>47</v>
      </c>
      <c r="C22" s="31"/>
      <c r="D22" s="31"/>
      <c r="E22" s="14"/>
      <c r="F22" s="14">
        <f>SUM(F23:F24)</f>
        <v>1424580</v>
      </c>
    </row>
    <row r="23" spans="1:8" ht="60" x14ac:dyDescent="0.25">
      <c r="A23" s="5" t="s">
        <v>48</v>
      </c>
      <c r="B23" s="8" t="s">
        <v>49</v>
      </c>
      <c r="C23" s="5" t="s">
        <v>50</v>
      </c>
      <c r="D23" s="5">
        <v>12</v>
      </c>
      <c r="E23" s="9">
        <v>95440</v>
      </c>
      <c r="F23" s="9">
        <f>D23*E23</f>
        <v>1145280</v>
      </c>
      <c r="G23" s="3"/>
    </row>
    <row r="24" spans="1:8" ht="75" x14ac:dyDescent="0.25">
      <c r="A24" s="5" t="s">
        <v>51</v>
      </c>
      <c r="B24" s="8" t="s">
        <v>52</v>
      </c>
      <c r="C24" s="5" t="s">
        <v>50</v>
      </c>
      <c r="D24" s="5">
        <v>12</v>
      </c>
      <c r="E24" s="9">
        <v>23275</v>
      </c>
      <c r="F24" s="9">
        <f>D24*E24</f>
        <v>279300</v>
      </c>
      <c r="G24" s="3"/>
    </row>
    <row r="25" spans="1:8" ht="48" customHeight="1" x14ac:dyDescent="0.25">
      <c r="A25" s="4" t="s">
        <v>53</v>
      </c>
      <c r="B25" s="29" t="s">
        <v>54</v>
      </c>
      <c r="C25" s="29"/>
      <c r="D25" s="29"/>
      <c r="E25" s="14"/>
      <c r="F25" s="14">
        <f>SUM(F26:F30)</f>
        <v>244923.75</v>
      </c>
      <c r="G25" s="2"/>
    </row>
    <row r="26" spans="1:8" x14ac:dyDescent="0.25">
      <c r="A26" s="5" t="s">
        <v>55</v>
      </c>
      <c r="B26" s="7" t="s">
        <v>56</v>
      </c>
      <c r="C26" s="5" t="s">
        <v>57</v>
      </c>
      <c r="D26" s="5">
        <v>1</v>
      </c>
      <c r="E26" s="9">
        <v>37691.25</v>
      </c>
      <c r="F26" s="9">
        <f>D26*E26</f>
        <v>37691.25</v>
      </c>
      <c r="G26" s="3"/>
      <c r="H26" s="3"/>
    </row>
    <row r="27" spans="1:8" x14ac:dyDescent="0.25">
      <c r="A27" s="5" t="s">
        <v>58</v>
      </c>
      <c r="B27" s="7" t="s">
        <v>59</v>
      </c>
      <c r="C27" s="5" t="s">
        <v>57</v>
      </c>
      <c r="D27" s="5">
        <v>1</v>
      </c>
      <c r="E27" s="9">
        <v>36265</v>
      </c>
      <c r="F27" s="9">
        <f>D27*E27</f>
        <v>36265</v>
      </c>
      <c r="G27" s="3"/>
      <c r="H27" s="3"/>
    </row>
    <row r="28" spans="1:8" x14ac:dyDescent="0.25">
      <c r="A28" s="5" t="s">
        <v>60</v>
      </c>
      <c r="B28" s="7" t="s">
        <v>61</v>
      </c>
      <c r="C28" s="5" t="s">
        <v>57</v>
      </c>
      <c r="D28" s="5">
        <v>9</v>
      </c>
      <c r="E28" s="9">
        <v>9622.5</v>
      </c>
      <c r="F28" s="9">
        <f>D28*E28</f>
        <v>86602.5</v>
      </c>
      <c r="G28" s="3"/>
      <c r="H28" s="3"/>
    </row>
    <row r="29" spans="1:8" x14ac:dyDescent="0.25">
      <c r="A29" s="5" t="s">
        <v>62</v>
      </c>
      <c r="B29" s="7" t="s">
        <v>63</v>
      </c>
      <c r="C29" s="5" t="s">
        <v>57</v>
      </c>
      <c r="D29" s="5">
        <v>1</v>
      </c>
      <c r="E29" s="9">
        <v>40625</v>
      </c>
      <c r="F29" s="9">
        <f>D29*E29</f>
        <v>40625</v>
      </c>
      <c r="G29" s="3"/>
      <c r="H29" s="3"/>
    </row>
    <row r="30" spans="1:8" x14ac:dyDescent="0.25">
      <c r="A30" s="5" t="s">
        <v>64</v>
      </c>
      <c r="B30" s="7" t="s">
        <v>65</v>
      </c>
      <c r="C30" s="5" t="s">
        <v>57</v>
      </c>
      <c r="D30" s="5">
        <v>4</v>
      </c>
      <c r="E30" s="9">
        <v>10935</v>
      </c>
      <c r="F30" s="9">
        <f>D30*E30</f>
        <v>43740</v>
      </c>
      <c r="G30" s="3"/>
      <c r="H30" s="3"/>
    </row>
    <row r="31" spans="1:8" ht="30" customHeight="1" x14ac:dyDescent="0.25">
      <c r="A31" s="4" t="s">
        <v>66</v>
      </c>
      <c r="B31" s="29" t="s">
        <v>67</v>
      </c>
      <c r="C31" s="29"/>
      <c r="D31" s="29"/>
      <c r="E31" s="14"/>
      <c r="F31" s="14">
        <f>SUM(F32:F34)</f>
        <v>3607590</v>
      </c>
    </row>
    <row r="32" spans="1:8" ht="60" x14ac:dyDescent="0.25">
      <c r="A32" s="5" t="s">
        <v>68</v>
      </c>
      <c r="B32" s="8" t="s">
        <v>69</v>
      </c>
      <c r="C32" s="5" t="s">
        <v>50</v>
      </c>
      <c r="D32" s="5">
        <v>12</v>
      </c>
      <c r="E32" s="9">
        <v>26697.5</v>
      </c>
      <c r="F32" s="9">
        <f>D32*E32</f>
        <v>320370</v>
      </c>
      <c r="G32" s="3"/>
      <c r="H32" s="3"/>
    </row>
    <row r="33" spans="1:10" ht="75" x14ac:dyDescent="0.25">
      <c r="A33" s="5" t="s">
        <v>70</v>
      </c>
      <c r="B33" s="8" t="s">
        <v>71</v>
      </c>
      <c r="C33" s="5" t="s">
        <v>50</v>
      </c>
      <c r="D33" s="5">
        <v>12</v>
      </c>
      <c r="E33" s="9">
        <v>7247.5</v>
      </c>
      <c r="F33" s="9">
        <f>D33*E33</f>
        <v>86970</v>
      </c>
      <c r="G33" s="3"/>
      <c r="H33" s="3"/>
    </row>
    <row r="34" spans="1:10" ht="30" x14ac:dyDescent="0.25">
      <c r="A34" s="5" t="s">
        <v>72</v>
      </c>
      <c r="B34" s="8" t="s">
        <v>73</v>
      </c>
      <c r="C34" s="5" t="s">
        <v>50</v>
      </c>
      <c r="D34" s="5">
        <v>12</v>
      </c>
      <c r="E34" s="9">
        <v>266687.5</v>
      </c>
      <c r="F34" s="9">
        <f>D34*E34</f>
        <v>3200250</v>
      </c>
      <c r="G34" s="3"/>
      <c r="H34" s="3"/>
    </row>
    <row r="35" spans="1:10" ht="48" customHeight="1" x14ac:dyDescent="0.25">
      <c r="A35" s="4" t="s">
        <v>74</v>
      </c>
      <c r="B35" s="29" t="s">
        <v>75</v>
      </c>
      <c r="C35" s="29"/>
      <c r="D35" s="29"/>
      <c r="E35" s="14"/>
      <c r="F35" s="14">
        <f>SUM(F36)</f>
        <v>122790</v>
      </c>
      <c r="G35" s="2"/>
      <c r="H35" s="2"/>
    </row>
    <row r="36" spans="1:10" ht="30" x14ac:dyDescent="0.25">
      <c r="A36" s="5" t="s">
        <v>76</v>
      </c>
      <c r="B36" s="8" t="s">
        <v>77</v>
      </c>
      <c r="C36" s="5" t="s">
        <v>57</v>
      </c>
      <c r="D36" s="5">
        <v>1</v>
      </c>
      <c r="E36" s="9">
        <v>122790</v>
      </c>
      <c r="F36" s="9">
        <f>D36*E36</f>
        <v>122790</v>
      </c>
      <c r="G36" s="3"/>
      <c r="H36" s="3"/>
      <c r="I36" s="3"/>
    </row>
    <row r="37" spans="1:10" ht="33.75" customHeight="1" x14ac:dyDescent="0.25">
      <c r="A37" s="4" t="s">
        <v>78</v>
      </c>
      <c r="B37" s="29" t="s">
        <v>79</v>
      </c>
      <c r="C37" s="29"/>
      <c r="D37" s="29"/>
      <c r="E37" s="14"/>
      <c r="F37" s="14">
        <f>SUM(F38:F39)</f>
        <v>1445280</v>
      </c>
    </row>
    <row r="38" spans="1:10" x14ac:dyDescent="0.25">
      <c r="A38" s="5" t="s">
        <v>80</v>
      </c>
      <c r="B38" s="7" t="s">
        <v>81</v>
      </c>
      <c r="C38" s="5" t="s">
        <v>50</v>
      </c>
      <c r="D38" s="5">
        <v>12</v>
      </c>
      <c r="E38" s="9">
        <v>98175</v>
      </c>
      <c r="F38" s="9">
        <f>D38*E38</f>
        <v>1178100</v>
      </c>
      <c r="G38" s="3"/>
      <c r="H38" s="3"/>
      <c r="I38" s="3"/>
    </row>
    <row r="39" spans="1:10" x14ac:dyDescent="0.25">
      <c r="A39" s="5" t="s">
        <v>82</v>
      </c>
      <c r="B39" s="7" t="s">
        <v>83</v>
      </c>
      <c r="C39" s="5" t="s">
        <v>50</v>
      </c>
      <c r="D39" s="5">
        <v>12</v>
      </c>
      <c r="E39" s="9">
        <v>22265</v>
      </c>
      <c r="F39" s="9">
        <f>D39*E39</f>
        <v>267180</v>
      </c>
      <c r="G39" s="3"/>
      <c r="H39" s="3"/>
      <c r="I39" s="3"/>
    </row>
    <row r="40" spans="1:10" ht="30" customHeight="1" x14ac:dyDescent="0.25">
      <c r="A40" s="4" t="s">
        <v>84</v>
      </c>
      <c r="B40" s="29" t="s">
        <v>85</v>
      </c>
      <c r="C40" s="29"/>
      <c r="D40" s="29"/>
      <c r="E40" s="14"/>
      <c r="F40" s="14">
        <f>SUM(F41)</f>
        <v>1194950</v>
      </c>
    </row>
    <row r="41" spans="1:10" x14ac:dyDescent="0.25">
      <c r="A41" s="5" t="s">
        <v>86</v>
      </c>
      <c r="B41" s="7" t="s">
        <v>77</v>
      </c>
      <c r="C41" s="5" t="s">
        <v>57</v>
      </c>
      <c r="D41" s="5">
        <v>1</v>
      </c>
      <c r="E41" s="9">
        <v>1194950</v>
      </c>
      <c r="F41" s="9">
        <f>D41*E41</f>
        <v>1194950</v>
      </c>
      <c r="G41" s="3"/>
      <c r="H41" s="3"/>
      <c r="I41" s="3"/>
    </row>
    <row r="42" spans="1:10" x14ac:dyDescent="0.25">
      <c r="A42" s="4" t="s">
        <v>87</v>
      </c>
      <c r="B42" s="30" t="s">
        <v>88</v>
      </c>
      <c r="C42" s="30"/>
      <c r="D42" s="30"/>
      <c r="E42" s="14"/>
      <c r="F42" s="14">
        <f>SUM(F43:F47)</f>
        <v>160725</v>
      </c>
    </row>
    <row r="43" spans="1:10" ht="30" x14ac:dyDescent="0.25">
      <c r="A43" s="5" t="s">
        <v>89</v>
      </c>
      <c r="B43" s="8" t="s">
        <v>90</v>
      </c>
      <c r="C43" s="5" t="s">
        <v>57</v>
      </c>
      <c r="D43" s="5">
        <v>2</v>
      </c>
      <c r="E43" s="9">
        <v>16072.5</v>
      </c>
      <c r="F43" s="9">
        <f>D43*E43</f>
        <v>32145</v>
      </c>
      <c r="G43" s="3"/>
      <c r="H43" s="3"/>
      <c r="I43" s="3"/>
      <c r="J43" s="3"/>
    </row>
    <row r="44" spans="1:10" x14ac:dyDescent="0.25">
      <c r="A44" s="5" t="s">
        <v>91</v>
      </c>
      <c r="B44" s="11" t="s">
        <v>92</v>
      </c>
      <c r="C44" s="5" t="s">
        <v>57</v>
      </c>
      <c r="D44" s="5">
        <v>2</v>
      </c>
      <c r="E44" s="9">
        <v>16072.5</v>
      </c>
      <c r="F44" s="9">
        <f>D44*E44</f>
        <v>32145</v>
      </c>
      <c r="G44" s="3"/>
      <c r="H44" s="3"/>
      <c r="I44" s="3"/>
      <c r="J44" s="3"/>
    </row>
    <row r="45" spans="1:10" ht="45" x14ac:dyDescent="0.25">
      <c r="A45" s="5" t="s">
        <v>93</v>
      </c>
      <c r="B45" s="8" t="s">
        <v>94</v>
      </c>
      <c r="C45" s="5" t="s">
        <v>57</v>
      </c>
      <c r="D45" s="5">
        <v>2</v>
      </c>
      <c r="E45" s="9">
        <v>16072.5</v>
      </c>
      <c r="F45" s="9">
        <f>D45*E45</f>
        <v>32145</v>
      </c>
      <c r="G45" s="3"/>
      <c r="H45" s="3"/>
      <c r="I45" s="3"/>
      <c r="J45" s="3"/>
    </row>
    <row r="46" spans="1:10" ht="45" x14ac:dyDescent="0.25">
      <c r="A46" s="5" t="s">
        <v>95</v>
      </c>
      <c r="B46" s="8" t="s">
        <v>96</v>
      </c>
      <c r="C46" s="5" t="s">
        <v>57</v>
      </c>
      <c r="D46" s="5">
        <v>2</v>
      </c>
      <c r="E46" s="9">
        <v>16072.5</v>
      </c>
      <c r="F46" s="9">
        <f>D46*E46</f>
        <v>32145</v>
      </c>
      <c r="G46" s="3"/>
      <c r="H46" s="3"/>
      <c r="I46" s="3"/>
      <c r="J46" s="3"/>
    </row>
    <row r="47" spans="1:10" ht="45" x14ac:dyDescent="0.25">
      <c r="A47" s="5" t="s">
        <v>97</v>
      </c>
      <c r="B47" s="8" t="s">
        <v>98</v>
      </c>
      <c r="C47" s="5" t="s">
        <v>57</v>
      </c>
      <c r="D47" s="5">
        <v>2</v>
      </c>
      <c r="E47" s="9">
        <v>16072.5</v>
      </c>
      <c r="F47" s="9">
        <f>D47*E47</f>
        <v>32145</v>
      </c>
      <c r="G47" s="3"/>
      <c r="H47" s="3"/>
      <c r="I47" s="3"/>
      <c r="J47" s="3"/>
    </row>
    <row r="48" spans="1:10" x14ac:dyDescent="0.25">
      <c r="A48" s="4" t="s">
        <v>99</v>
      </c>
      <c r="B48" s="30" t="s">
        <v>100</v>
      </c>
      <c r="C48" s="30"/>
      <c r="D48" s="30"/>
      <c r="E48" s="14"/>
      <c r="F48" s="14">
        <f>SUM(F49)</f>
        <v>556000</v>
      </c>
    </row>
    <row r="49" spans="1:10" ht="30" x14ac:dyDescent="0.25">
      <c r="A49" s="5" t="s">
        <v>101</v>
      </c>
      <c r="B49" s="12" t="s">
        <v>102</v>
      </c>
      <c r="C49" s="5" t="s">
        <v>103</v>
      </c>
      <c r="D49" s="5">
        <v>800</v>
      </c>
      <c r="E49" s="9">
        <v>695</v>
      </c>
      <c r="F49" s="9">
        <f>D49*E49</f>
        <v>556000</v>
      </c>
      <c r="G49" s="3"/>
      <c r="H49" s="3"/>
      <c r="I49" s="3"/>
      <c r="J49" s="3"/>
    </row>
    <row r="50" spans="1:10" x14ac:dyDescent="0.25">
      <c r="A50" s="30" t="s">
        <v>105</v>
      </c>
      <c r="B50" s="30"/>
      <c r="C50" s="30"/>
      <c r="D50" s="30"/>
      <c r="E50" s="9"/>
      <c r="F50" s="14">
        <f>SUM(F4+F6+F12+F15+F22+F25+F31+F35+F37+F40+F42+F48)</f>
        <v>23761120.75</v>
      </c>
    </row>
  </sheetData>
  <mergeCells count="15">
    <mergeCell ref="B37:D37"/>
    <mergeCell ref="A2:D2"/>
    <mergeCell ref="A50:D50"/>
    <mergeCell ref="E2:F2"/>
    <mergeCell ref="B40:D40"/>
    <mergeCell ref="B48:D48"/>
    <mergeCell ref="B42:D42"/>
    <mergeCell ref="B4:D4"/>
    <mergeCell ref="B6:D6"/>
    <mergeCell ref="B12:D12"/>
    <mergeCell ref="B15:D15"/>
    <mergeCell ref="B22:D22"/>
    <mergeCell ref="B25:D25"/>
    <mergeCell ref="B31:D31"/>
    <mergeCell ref="B35:D35"/>
  </mergeCells>
  <pageMargins left="0.31496062992125984" right="0.31496062992125984" top="0.78740157480314965" bottom="0.78740157480314965" header="0.31496062992125984" footer="0.31496062992125984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028E5E-9E42-46F6-9347-CE01A4F7FF61}">
  <sheetPr>
    <pageSetUpPr fitToPage="1"/>
  </sheetPr>
  <dimension ref="A1:R28"/>
  <sheetViews>
    <sheetView topLeftCell="A10" workbookViewId="0">
      <selection activeCell="O18" sqref="O18"/>
    </sheetView>
  </sheetViews>
  <sheetFormatPr defaultRowHeight="15" x14ac:dyDescent="0.25"/>
  <cols>
    <col min="1" max="1" width="11.7109375" bestFit="1" customWidth="1"/>
    <col min="2" max="2" width="38.140625" customWidth="1"/>
    <col min="3" max="3" width="14.28515625" bestFit="1" customWidth="1"/>
    <col min="4" max="15" width="13.140625" customWidth="1"/>
  </cols>
  <sheetData>
    <row r="1" spans="1:18" ht="15.75" x14ac:dyDescent="0.25">
      <c r="A1" s="39" t="s">
        <v>0</v>
      </c>
      <c r="B1" s="39" t="s">
        <v>107</v>
      </c>
      <c r="C1" s="40" t="s">
        <v>108</v>
      </c>
      <c r="D1" s="36" t="s">
        <v>109</v>
      </c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8"/>
    </row>
    <row r="2" spans="1:18" ht="15.75" x14ac:dyDescent="0.25">
      <c r="A2" s="39"/>
      <c r="B2" s="39"/>
      <c r="C2" s="41"/>
      <c r="D2" s="16" t="s">
        <v>110</v>
      </c>
      <c r="E2" s="16" t="s">
        <v>111</v>
      </c>
      <c r="F2" s="16" t="s">
        <v>112</v>
      </c>
      <c r="G2" s="16" t="s">
        <v>113</v>
      </c>
      <c r="H2" s="16" t="s">
        <v>114</v>
      </c>
      <c r="I2" s="16" t="s">
        <v>115</v>
      </c>
      <c r="J2" s="16" t="s">
        <v>116</v>
      </c>
      <c r="K2" s="16" t="s">
        <v>117</v>
      </c>
      <c r="L2" s="16" t="s">
        <v>118</v>
      </c>
      <c r="M2" s="16" t="s">
        <v>119</v>
      </c>
      <c r="N2" s="16" t="s">
        <v>120</v>
      </c>
      <c r="O2" s="25" t="s">
        <v>121</v>
      </c>
      <c r="P2" s="16" t="s">
        <v>123</v>
      </c>
      <c r="Q2" s="16" t="s">
        <v>124</v>
      </c>
      <c r="R2" s="16" t="s">
        <v>125</v>
      </c>
    </row>
    <row r="3" spans="1:18" ht="15.75" x14ac:dyDescent="0.25">
      <c r="A3" s="17" t="s">
        <v>122</v>
      </c>
      <c r="B3" s="18"/>
      <c r="C3" s="19" t="s">
        <v>122</v>
      </c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28"/>
    </row>
    <row r="4" spans="1:18" ht="15.75" x14ac:dyDescent="0.25">
      <c r="A4" s="32">
        <v>1</v>
      </c>
      <c r="B4" s="34" t="s">
        <v>7</v>
      </c>
      <c r="C4" s="20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6"/>
      <c r="P4" s="7"/>
      <c r="Q4" s="7"/>
      <c r="R4" s="7"/>
    </row>
    <row r="5" spans="1:18" ht="15.75" x14ac:dyDescent="0.25">
      <c r="A5" s="33"/>
      <c r="B5" s="35"/>
      <c r="C5" s="22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7"/>
      <c r="P5" s="7"/>
      <c r="Q5" s="7"/>
      <c r="R5" s="7"/>
    </row>
    <row r="6" spans="1:18" ht="15.75" x14ac:dyDescent="0.25">
      <c r="A6" s="32">
        <v>2</v>
      </c>
      <c r="B6" s="34" t="str">
        <f>'PLANILHA ORÇAMENTÁRIA'!$B$6</f>
        <v>LEVANTAMENTO AEROFOTOGRAMÉTRICO DIGITAL</v>
      </c>
      <c r="C6" s="20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6"/>
      <c r="P6" s="7"/>
      <c r="Q6" s="7"/>
      <c r="R6" s="7"/>
    </row>
    <row r="7" spans="1:18" ht="15.75" x14ac:dyDescent="0.25">
      <c r="A7" s="33"/>
      <c r="B7" s="35"/>
      <c r="C7" s="22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7"/>
      <c r="P7" s="7"/>
      <c r="Q7" s="7"/>
      <c r="R7" s="7"/>
    </row>
    <row r="8" spans="1:18" ht="15.75" x14ac:dyDescent="0.25">
      <c r="A8" s="32">
        <v>3</v>
      </c>
      <c r="B8" s="34" t="str">
        <f>'PLANILHA ORÇAMENTÁRIA'!$B$12</f>
        <v>COLETA DE DADOS EM CAMPO (INLOCO)</v>
      </c>
      <c r="C8" s="20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6"/>
      <c r="P8" s="7"/>
      <c r="Q8" s="7"/>
      <c r="R8" s="7"/>
    </row>
    <row r="9" spans="1:18" ht="15.75" x14ac:dyDescent="0.25">
      <c r="A9" s="33"/>
      <c r="B9" s="35"/>
      <c r="C9" s="22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7"/>
      <c r="P9" s="7"/>
      <c r="Q9" s="7"/>
      <c r="R9" s="7"/>
    </row>
    <row r="10" spans="1:18" ht="15.75" x14ac:dyDescent="0.25">
      <c r="A10" s="32">
        <v>4</v>
      </c>
      <c r="B10" s="34" t="str">
        <f>'PLANILHA ORÇAMENTÁRIA'!$B$15</f>
        <v>ATUALIZAÇÃO DO CADASTRO TERRITORIAL MUNICIPAL (CTM)</v>
      </c>
      <c r="C10" s="20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6"/>
      <c r="P10" s="7"/>
      <c r="Q10" s="7"/>
      <c r="R10" s="7"/>
    </row>
    <row r="11" spans="1:18" ht="15.75" x14ac:dyDescent="0.25">
      <c r="A11" s="33"/>
      <c r="B11" s="35"/>
      <c r="C11" s="22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7"/>
      <c r="P11" s="7"/>
      <c r="Q11" s="7"/>
      <c r="R11" s="7"/>
    </row>
    <row r="12" spans="1:18" ht="15.75" x14ac:dyDescent="0.25">
      <c r="A12" s="32">
        <v>5</v>
      </c>
      <c r="B12" s="34" t="str">
        <f>'PLANILHA ORÇAMENTÁRIA'!$B$22</f>
        <v>SISTEMA PARA GESTÃO DO CADASTRO TÉCNICO TERRITORIAL MULTIFINALITÁRIO</v>
      </c>
      <c r="C12" s="20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6"/>
      <c r="P12" s="7"/>
      <c r="Q12" s="7"/>
      <c r="R12" s="7"/>
    </row>
    <row r="13" spans="1:18" ht="31.5" customHeight="1" x14ac:dyDescent="0.25">
      <c r="A13" s="33"/>
      <c r="B13" s="35"/>
      <c r="C13" s="22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7"/>
      <c r="P13" s="7"/>
      <c r="Q13" s="7"/>
      <c r="R13" s="7"/>
    </row>
    <row r="14" spans="1:18" ht="15.75" x14ac:dyDescent="0.25">
      <c r="A14" s="32">
        <v>6</v>
      </c>
      <c r="B14" s="34" t="str">
        <f>'PLANILHA ORÇAMENTÁRIA'!$B$25</f>
        <v>IMPLANTAÇÃO, MODELAGEM, PARAMETRIZAÇÃO, CONFIGURAÇÃO, INTEGRAÇÃO DE SISTEMAS LEGADOS E CARGA DE DADOS DO SISTEMA DO SISTEMA DE GESTÃO DE CADASTRO TERRITORIAL MULTIFINALITÁRIO</v>
      </c>
      <c r="C14" s="20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6"/>
      <c r="P14" s="7"/>
      <c r="Q14" s="7"/>
      <c r="R14" s="7"/>
    </row>
    <row r="15" spans="1:18" ht="63.75" customHeight="1" x14ac:dyDescent="0.25">
      <c r="A15" s="33"/>
      <c r="B15" s="35"/>
      <c r="C15" s="22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7"/>
      <c r="P15" s="7"/>
      <c r="Q15" s="7"/>
      <c r="R15" s="7"/>
    </row>
    <row r="16" spans="1:18" ht="22.5" customHeight="1" x14ac:dyDescent="0.25">
      <c r="A16" s="32">
        <v>7</v>
      </c>
      <c r="B16" s="34" t="str">
        <f>'PLANILHA ORÇAMENTÁRIA'!$B$31</f>
        <v>SISTEMA DE MONITORAMENTO QUADRIMESTRAL DE ALTERAÇÕES URBANAS, RURAIS E INVASÕES</v>
      </c>
      <c r="C16" s="20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6"/>
      <c r="P16" s="7"/>
      <c r="Q16" s="7"/>
      <c r="R16" s="7"/>
    </row>
    <row r="17" spans="1:18" ht="22.5" customHeight="1" x14ac:dyDescent="0.25">
      <c r="A17" s="33"/>
      <c r="B17" s="35"/>
      <c r="C17" s="22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7"/>
      <c r="P17" s="7"/>
      <c r="Q17" s="7"/>
      <c r="R17" s="7"/>
    </row>
    <row r="18" spans="1:18" ht="52.5" customHeight="1" x14ac:dyDescent="0.25">
      <c r="A18" s="32">
        <v>8</v>
      </c>
      <c r="B18" s="34" t="str">
        <f>'PLANILHA ORÇAMENTÁRIA'!$B$35</f>
        <v>IMPLANTAÇÃO, MODELAGEM, PARAMETRIZAÇÃO, CONFIGURAÇÃO E INSTALAÇÃO DO SISTEMA DE MONITORAMENTO QUADRIMESTRAL DE ALTERAÇÕES URBANAS, RURAIS E INVASÕES EM AMBIENTE WEB, MOBILE E SERVER</v>
      </c>
      <c r="C18" s="20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6"/>
      <c r="P18" s="7"/>
      <c r="Q18" s="7"/>
      <c r="R18" s="7"/>
    </row>
    <row r="19" spans="1:18" ht="54" customHeight="1" x14ac:dyDescent="0.25">
      <c r="A19" s="33"/>
      <c r="B19" s="35"/>
      <c r="C19" s="22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7"/>
      <c r="P19" s="7"/>
      <c r="Q19" s="7"/>
      <c r="R19" s="7"/>
    </row>
    <row r="20" spans="1:18" ht="44.25" customHeight="1" x14ac:dyDescent="0.25">
      <c r="A20" s="32">
        <v>9</v>
      </c>
      <c r="B20" s="34" t="str">
        <f>'PLANILHA ORÇAMENTÁRIA'!$B$37</f>
        <v>FORNECIMENTO DO SISTEMA SAAS (LOCAÇÃO DE SISTEMA) DE MONITORAMENTO E ALERTA DE EVENTOS CLIMÁTICOS E AMBIENTAIS EXTREMOS NA WEB, MOBILE E SERVER</v>
      </c>
      <c r="C20" s="20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6"/>
      <c r="P20" s="7"/>
      <c r="Q20" s="7"/>
      <c r="R20" s="7"/>
    </row>
    <row r="21" spans="1:18" ht="48" customHeight="1" x14ac:dyDescent="0.25">
      <c r="A21" s="33"/>
      <c r="B21" s="35"/>
      <c r="C21" s="22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7"/>
      <c r="P21" s="7"/>
      <c r="Q21" s="7"/>
      <c r="R21" s="7"/>
    </row>
    <row r="22" spans="1:18" ht="34.5" customHeight="1" x14ac:dyDescent="0.25">
      <c r="A22" s="32">
        <v>10</v>
      </c>
      <c r="B22" s="34" t="str">
        <f>'PLANILHA ORÇAMENTÁRIA'!$B$40</f>
        <v>IMPLANTAÇÃO DO SISTEMA DE MONITORAMENTO E ALERTA DE EVENTOS CLIMÁTICOS E AMBIENTAIS EXTREMOS NA WEB, MOBILE E SERVER</v>
      </c>
      <c r="C22" s="20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6"/>
      <c r="P22" s="7"/>
      <c r="Q22" s="7"/>
      <c r="R22" s="7"/>
    </row>
    <row r="23" spans="1:18" ht="45.75" customHeight="1" x14ac:dyDescent="0.25">
      <c r="A23" s="33"/>
      <c r="B23" s="35"/>
      <c r="C23" s="22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7"/>
      <c r="P23" s="7"/>
      <c r="Q23" s="7"/>
      <c r="R23" s="7"/>
    </row>
    <row r="24" spans="1:18" ht="21" customHeight="1" x14ac:dyDescent="0.25">
      <c r="A24" s="32">
        <v>11</v>
      </c>
      <c r="B24" s="34" t="str">
        <f>'PLANILHA ORÇAMENTÁRIA'!$B$42</f>
        <v>TREINAMENTO DOS SERVIDORES PÚBLICOS, PRESENCIAL E EM EAD</v>
      </c>
      <c r="C24" s="20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6"/>
      <c r="P24" s="7"/>
      <c r="Q24" s="7"/>
      <c r="R24" s="7"/>
    </row>
    <row r="25" spans="1:18" ht="19.5" customHeight="1" x14ac:dyDescent="0.25">
      <c r="A25" s="33"/>
      <c r="B25" s="35"/>
      <c r="C25" s="22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7"/>
      <c r="P25" s="7"/>
      <c r="Q25" s="7"/>
      <c r="R25" s="7"/>
    </row>
    <row r="26" spans="1:18" ht="15.75" x14ac:dyDescent="0.25">
      <c r="A26" s="32">
        <v>12</v>
      </c>
      <c r="B26" s="34" t="str">
        <f>'PLANILHA ORÇAMENTÁRIA'!$B$48</f>
        <v>SERVIÇO DE DESENVOLVIMENTO INCREMENTAL (SOB DEMANDA)</v>
      </c>
      <c r="C26" s="20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6"/>
      <c r="P26" s="7"/>
      <c r="Q26" s="7"/>
      <c r="R26" s="7"/>
    </row>
    <row r="27" spans="1:18" ht="15.75" x14ac:dyDescent="0.25">
      <c r="A27" s="33"/>
      <c r="B27" s="35"/>
      <c r="C27" s="22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7"/>
      <c r="P27" s="7"/>
      <c r="Q27" s="7"/>
      <c r="R27" s="7"/>
    </row>
    <row r="28" spans="1:18" x14ac:dyDescent="0.25">
      <c r="C28" s="24">
        <f>SUM(D28:O28)</f>
        <v>0</v>
      </c>
      <c r="D28" s="24">
        <f>SUM(D5,D7,D9,D11,D13,D15,D17,D19,D21,D23,D25)</f>
        <v>0</v>
      </c>
      <c r="E28" s="24">
        <f>SUM(E5,E7,E9,E11,E13,E15,E17,E19,E21,E23,E25)</f>
        <v>0</v>
      </c>
      <c r="F28" s="24">
        <f>SUM(F7,F11,F13,F17,F21)</f>
        <v>0</v>
      </c>
      <c r="G28" s="24">
        <f>SUM(G7,G11,G13,G17,G21)</f>
        <v>0</v>
      </c>
      <c r="H28" s="24">
        <f>SUM(H11,H13,H17,H21)</f>
        <v>0</v>
      </c>
      <c r="I28" s="24">
        <f>SUM(I11,I13,I17,I21)</f>
        <v>0</v>
      </c>
      <c r="J28" s="24">
        <f>SUM(J11,J13,J17,J21)</f>
        <v>0</v>
      </c>
      <c r="K28" s="24">
        <f>SUM(K13,K17,K21)</f>
        <v>0</v>
      </c>
      <c r="L28" s="24">
        <f>SUM(L13,L17,L21)</f>
        <v>0</v>
      </c>
      <c r="M28" s="24">
        <f>SUM(M13,M17,M21)</f>
        <v>0</v>
      </c>
      <c r="N28" s="24">
        <f>SUM(N13,N17,N21,N27)</f>
        <v>0</v>
      </c>
      <c r="O28" s="24">
        <f>SUM(O27,O21,O17,O13)</f>
        <v>0</v>
      </c>
    </row>
  </sheetData>
  <mergeCells count="28">
    <mergeCell ref="A1:A2"/>
    <mergeCell ref="B1:B2"/>
    <mergeCell ref="C1:C2"/>
    <mergeCell ref="A4:A5"/>
    <mergeCell ref="B4:B5"/>
    <mergeCell ref="B16:B17"/>
    <mergeCell ref="A6:A7"/>
    <mergeCell ref="B6:B7"/>
    <mergeCell ref="A8:A9"/>
    <mergeCell ref="B8:B9"/>
    <mergeCell ref="A10:A11"/>
    <mergeCell ref="B10:B11"/>
    <mergeCell ref="A24:A25"/>
    <mergeCell ref="B24:B25"/>
    <mergeCell ref="A26:A27"/>
    <mergeCell ref="B26:B27"/>
    <mergeCell ref="D1:R1"/>
    <mergeCell ref="A18:A19"/>
    <mergeCell ref="B18:B19"/>
    <mergeCell ref="A20:A21"/>
    <mergeCell ref="B20:B21"/>
    <mergeCell ref="A22:A23"/>
    <mergeCell ref="B22:B23"/>
    <mergeCell ref="A12:A13"/>
    <mergeCell ref="B12:B13"/>
    <mergeCell ref="A14:A15"/>
    <mergeCell ref="B14:B15"/>
    <mergeCell ref="A16:A17"/>
  </mergeCells>
  <pageMargins left="0.511811024" right="0.511811024" top="0.78740157499999996" bottom="0.78740157499999996" header="0.31496062000000002" footer="0.31496062000000002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 ORÇAMENTÁRIA</vt:lpstr>
      <vt:lpstr>CRONOGRAMA FÍSICO FINANCEIRO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Generoso</dc:creator>
  <cp:lastModifiedBy>dti</cp:lastModifiedBy>
  <cp:lastPrinted>2025-05-13T13:11:36Z</cp:lastPrinted>
  <dcterms:created xsi:type="dcterms:W3CDTF">2025-05-09T18:43:53Z</dcterms:created>
  <dcterms:modified xsi:type="dcterms:W3CDTF">2025-06-27T20:41:01Z</dcterms:modified>
</cp:coreProperties>
</file>