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uilherme.barbieri\Desktop\Projetos Guilherme\Cobertura CEMEI Regina Melchiades\CD\"/>
    </mc:Choice>
  </mc:AlternateContent>
  <bookViews>
    <workbookView xWindow="0" yWindow="0" windowWidth="20490" windowHeight="7620" activeTab="1"/>
  </bookViews>
  <sheets>
    <sheet name="Proposta Básica" sheetId="1" r:id="rId1"/>
    <sheet name="Cronogram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3" i="2" l="1"/>
  <c r="L22" i="2"/>
  <c r="L21" i="2"/>
  <c r="L20" i="2"/>
  <c r="L19" i="2"/>
  <c r="L18" i="2"/>
  <c r="L17" i="2"/>
  <c r="L16" i="2"/>
  <c r="L15" i="2"/>
  <c r="B23" i="2"/>
  <c r="B22" i="2"/>
  <c r="B21" i="2"/>
  <c r="B20" i="2"/>
  <c r="B19" i="2"/>
  <c r="B18" i="2"/>
  <c r="B17" i="2"/>
  <c r="B16" i="2"/>
  <c r="B15" i="2"/>
  <c r="B32" i="2"/>
  <c r="B10" i="2"/>
  <c r="B8" i="2"/>
  <c r="B6" i="2"/>
  <c r="E80" i="1" l="1"/>
  <c r="H10" i="1" s="1"/>
  <c r="H56" i="1" l="1"/>
  <c r="I56" i="1" s="1"/>
  <c r="H57" i="1"/>
  <c r="I57" i="1" s="1"/>
  <c r="H60" i="1"/>
  <c r="I60" i="1" s="1"/>
  <c r="H61" i="1"/>
  <c r="I61" i="1" s="1"/>
  <c r="H49" i="1"/>
  <c r="I49" i="1" s="1"/>
  <c r="H53" i="1"/>
  <c r="I53" i="1" s="1"/>
  <c r="H52" i="1"/>
  <c r="I52" i="1" s="1"/>
  <c r="H51" i="1"/>
  <c r="I51" i="1" s="1"/>
  <c r="H47" i="1"/>
  <c r="I47" i="1" s="1"/>
  <c r="H48" i="1"/>
  <c r="I48" i="1" s="1"/>
  <c r="H50" i="1"/>
  <c r="I50" i="1" s="1"/>
  <c r="H42" i="1"/>
  <c r="I42" i="1" s="1"/>
  <c r="H43" i="1"/>
  <c r="I43" i="1" s="1"/>
  <c r="H44" i="1"/>
  <c r="I44" i="1" s="1"/>
  <c r="H40" i="1"/>
  <c r="I40" i="1" s="1"/>
  <c r="H39" i="1"/>
  <c r="I39" i="1" s="1"/>
  <c r="H41" i="1"/>
  <c r="I41" i="1" s="1"/>
  <c r="H38" i="1"/>
  <c r="I38" i="1" s="1"/>
  <c r="H35" i="1"/>
  <c r="I35" i="1" s="1"/>
  <c r="H34" i="1"/>
  <c r="I34" i="1" s="1"/>
  <c r="H31" i="1"/>
  <c r="I31" i="1" s="1"/>
  <c r="H25" i="1"/>
  <c r="I25" i="1" s="1"/>
  <c r="H30" i="1"/>
  <c r="I30" i="1" s="1"/>
  <c r="H29" i="1"/>
  <c r="I29" i="1" s="1"/>
  <c r="H22" i="1"/>
  <c r="I22" i="1" s="1"/>
  <c r="H28" i="1"/>
  <c r="I28" i="1" s="1"/>
  <c r="H24" i="1"/>
  <c r="I24" i="1" s="1"/>
  <c r="H27" i="1"/>
  <c r="I27" i="1" s="1"/>
  <c r="H23" i="1"/>
  <c r="I23" i="1" s="1"/>
  <c r="H26" i="1"/>
  <c r="I26" i="1" s="1"/>
  <c r="H16" i="1"/>
  <c r="I16" i="1" s="1"/>
  <c r="H19" i="1"/>
  <c r="I19" i="1" s="1"/>
  <c r="J18" i="1" s="1"/>
  <c r="C16" i="2" s="1"/>
  <c r="H64" i="1"/>
  <c r="I64" i="1" s="1"/>
  <c r="J63" i="1" s="1"/>
  <c r="C23" i="2" s="1"/>
  <c r="K23" i="2" s="1"/>
  <c r="M23" i="2" s="1"/>
  <c r="H15" i="1"/>
  <c r="I15" i="1" s="1"/>
  <c r="H14" i="1"/>
  <c r="I14" i="1" s="1"/>
  <c r="G16" i="2" l="1"/>
  <c r="E16" i="2"/>
  <c r="J55" i="1"/>
  <c r="C21" i="2" s="1"/>
  <c r="K21" i="2" s="1"/>
  <c r="M21" i="2" s="1"/>
  <c r="J59" i="1"/>
  <c r="C22" i="2" s="1"/>
  <c r="K22" i="2" s="1"/>
  <c r="M22" i="2" s="1"/>
  <c r="J46" i="1"/>
  <c r="C20" i="2" s="1"/>
  <c r="K20" i="2" s="1"/>
  <c r="M20" i="2" s="1"/>
  <c r="J37" i="1"/>
  <c r="C19" i="2" s="1"/>
  <c r="J33" i="1"/>
  <c r="C18" i="2" s="1"/>
  <c r="J21" i="1"/>
  <c r="C17" i="2" s="1"/>
  <c r="J13" i="1"/>
  <c r="C15" i="2" s="1"/>
  <c r="I17" i="2" l="1"/>
  <c r="G17" i="2"/>
  <c r="I19" i="2"/>
  <c r="K19" i="2"/>
  <c r="K25" i="2" s="1"/>
  <c r="C25" i="2"/>
  <c r="E15" i="2"/>
  <c r="G15" i="2"/>
  <c r="I18" i="2"/>
  <c r="G18" i="2"/>
  <c r="M16" i="2"/>
  <c r="J66" i="1"/>
  <c r="M18" i="2" l="1"/>
  <c r="M17" i="2"/>
  <c r="I25" i="2"/>
  <c r="H25" i="2" s="1"/>
  <c r="E25" i="2"/>
  <c r="D25" i="2" s="1"/>
  <c r="M15" i="2"/>
  <c r="J25" i="2"/>
  <c r="M19" i="2"/>
  <c r="G25" i="2"/>
  <c r="F25" i="2" s="1"/>
  <c r="M25" i="2" l="1"/>
  <c r="L25" i="2" s="1"/>
</calcChain>
</file>

<file path=xl/sharedStrings.xml><?xml version="1.0" encoding="utf-8"?>
<sst xmlns="http://schemas.openxmlformats.org/spreadsheetml/2006/main" count="176" uniqueCount="133">
  <si>
    <t>ITEM</t>
  </si>
  <si>
    <t>REFERÊNCIA</t>
  </si>
  <si>
    <t>CÓDIGO</t>
  </si>
  <si>
    <t>DISCRIMINAÇÃO</t>
  </si>
  <si>
    <t>UNID.</t>
  </si>
  <si>
    <t>QUANT.</t>
  </si>
  <si>
    <t>SUBTOTAL (R$)</t>
  </si>
  <si>
    <t>TOTAL DO ITEM (R$)</t>
  </si>
  <si>
    <t>ASSUNTO:</t>
  </si>
  <si>
    <t>OBRA:</t>
  </si>
  <si>
    <t>ÁREA:</t>
  </si>
  <si>
    <t>LOCAL:</t>
  </si>
  <si>
    <t>OBS.:</t>
  </si>
  <si>
    <t>____________________________________</t>
  </si>
  <si>
    <t>COMPOSIÇÃO DO BDI</t>
  </si>
  <si>
    <t>ÍTEM COMPONENTE</t>
  </si>
  <si>
    <t>VALOR %</t>
  </si>
  <si>
    <t>Administração Central</t>
  </si>
  <si>
    <t>Seguro e Garantia</t>
  </si>
  <si>
    <t>Risco</t>
  </si>
  <si>
    <t>Despesas Financeiras</t>
  </si>
  <si>
    <t>Lucro</t>
  </si>
  <si>
    <t>PIS, COFINS, ISSQN, Contribuição Previdenciária</t>
  </si>
  <si>
    <t>Valor total do BDI</t>
  </si>
  <si>
    <t>CUSTO UNIT. (R$)</t>
  </si>
  <si>
    <t>PREÇO UNIT. (R$)</t>
  </si>
  <si>
    <t>BDI</t>
  </si>
  <si>
    <t xml:space="preserve">                       TOTAL GERAL:</t>
  </si>
  <si>
    <t>DESCRIÇÃO DE SERVIÇOS</t>
  </si>
  <si>
    <t>PREÇOS R$</t>
  </si>
  <si>
    <t>MÊS 1</t>
  </si>
  <si>
    <t>%</t>
  </si>
  <si>
    <t>VALOR R$</t>
  </si>
  <si>
    <t>MÊS 2</t>
  </si>
  <si>
    <t>MÊS 3</t>
  </si>
  <si>
    <t>MÊS 4</t>
  </si>
  <si>
    <t>TOTAL</t>
  </si>
  <si>
    <t xml:space="preserve">                                VALOR TOTAL DOS SERVIÇOS R$</t>
  </si>
  <si>
    <t>CEBERTURA DE PARTE DO PÁTIO DO CEMEI REGINA MELCHIADES</t>
  </si>
  <si>
    <t>AV. PEDRO NEO, 532 - PARQUE NOVO MUNDO - SÃO CARLOS, SP</t>
  </si>
  <si>
    <t>SERVIÇOS PRELIMINARES</t>
  </si>
  <si>
    <t xml:space="preserve">m² </t>
  </si>
  <si>
    <t>Placa de identificação de obra (3,0 x 1,5 m)</t>
  </si>
  <si>
    <t>Container tipo escritório</t>
  </si>
  <si>
    <t>unid.xmês</t>
  </si>
  <si>
    <t>Limpesa final de obra</t>
  </si>
  <si>
    <t>m²</t>
  </si>
  <si>
    <t>SERVIÇOS FINAIS</t>
  </si>
  <si>
    <t>1.1</t>
  </si>
  <si>
    <t>1.2</t>
  </si>
  <si>
    <t>m³</t>
  </si>
  <si>
    <r>
      <t>Escavação para estaca (</t>
    </r>
    <r>
      <rPr>
        <sz val="11"/>
        <color theme="1"/>
        <rFont val="Calibri"/>
        <family val="2"/>
      </rPr>
      <t>Ø30,0 cm; c = 3,00 m)</t>
    </r>
  </si>
  <si>
    <t>INFRAESTRUTURA</t>
  </si>
  <si>
    <t>Escavação para bloco de fundação (60,0x60,0x60,0 cm)</t>
  </si>
  <si>
    <t>Forma para fundação</t>
  </si>
  <si>
    <t>kg</t>
  </si>
  <si>
    <r>
      <t>Aço CA50 para estacas (</t>
    </r>
    <r>
      <rPr>
        <sz val="11"/>
        <color theme="1"/>
        <rFont val="Calibri"/>
        <family val="2"/>
      </rPr>
      <t>Ø10,0 mm; c = 3,00 m)</t>
    </r>
  </si>
  <si>
    <t>unid.</t>
  </si>
  <si>
    <t xml:space="preserve">Pedra britada </t>
  </si>
  <si>
    <t>Execução de passeio com concreto feito em obra, não armado (esp. = 6,0 cm)</t>
  </si>
  <si>
    <t>SUPERESTRUTURA</t>
  </si>
  <si>
    <t>COBERTURA</t>
  </si>
  <si>
    <t>INSTALAÇÕES ELÉTRICAS</t>
  </si>
  <si>
    <t>INSTALAÇÕES HIDRÁULICAS</t>
  </si>
  <si>
    <t>PINTURAS</t>
  </si>
  <si>
    <t>100,00 m²</t>
  </si>
  <si>
    <t>RETIRADAS</t>
  </si>
  <si>
    <t>Cumeeira de chapa metálica</t>
  </si>
  <si>
    <t>m</t>
  </si>
  <si>
    <t>1.3</t>
  </si>
  <si>
    <t>Fornecimento e montagem de estrutura de aço ASTM- A36, sem pintura (perfil U enrijecido, 5", esp.= 3,8 mm) - Terças</t>
  </si>
  <si>
    <t>Concreto fck = 25,0 MPa para estacas</t>
  </si>
  <si>
    <t>Concreto fck = 25,0 MPa para blocos</t>
  </si>
  <si>
    <t>Retirada de grama e vegetação</t>
  </si>
  <si>
    <r>
      <t>Aço CA50 para bloco  (</t>
    </r>
    <r>
      <rPr>
        <sz val="11"/>
        <color theme="1"/>
        <rFont val="Calibri"/>
        <family val="2"/>
      </rPr>
      <t>Ø=10,0 mm; c = 67,20 m)</t>
    </r>
  </si>
  <si>
    <t>Fornecimento e montagem de estrutura de aço ASTM- A36, sem pintura de tubos (25,0x25,0 cm), esp.= 4,75 mm, alt. = 3,47 m - Pilares</t>
  </si>
  <si>
    <t>Fornecimento e montagem de estrutura de aço ASTM- A36, sem pintura (perfis U simple e enrijecido de vários tamanhos, esp.= 3,0 mm, em média) - Estrutura de suporte da cobertura</t>
  </si>
  <si>
    <t>2.1</t>
  </si>
  <si>
    <t xml:space="preserve">Platibanda com chapa cimentícia esp.= 12,0 mm </t>
  </si>
  <si>
    <t>Tubulação em aço galvanizado de 1"</t>
  </si>
  <si>
    <t>Caixas em aço galvanizado 1" (conduletes)</t>
  </si>
  <si>
    <t>Tomadas 110 volts, 10A, 250 v</t>
  </si>
  <si>
    <t>cj.</t>
  </si>
  <si>
    <t>Tomadas 220 volts, 10A, 250v</t>
  </si>
  <si>
    <t>Interruptores c/ caixa 4"x2" de aço galvanizado</t>
  </si>
  <si>
    <t>Luminárias retangulares p/ 2 lâmpadas</t>
  </si>
  <si>
    <t>Rufo, chapa nº 26,  corte 50 (galvanizada)</t>
  </si>
  <si>
    <t>Rufo, chapa nº 26,  corte 33 (galvanizada)</t>
  </si>
  <si>
    <t>Calha, chapa nº 24, corte 100 (galvanizada)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</si>
  <si>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</si>
  <si>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</si>
  <si>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</si>
  <si>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</si>
  <si>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</si>
  <si>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</si>
  <si>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</si>
  <si>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</si>
  <si>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</si>
  <si>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</si>
  <si>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4.1</t>
  </si>
  <si>
    <t>4.2</t>
  </si>
  <si>
    <t>5.1</t>
  </si>
  <si>
    <t>5.2</t>
  </si>
  <si>
    <t>5.3</t>
  </si>
  <si>
    <t>5.4</t>
  </si>
  <si>
    <t>5.5</t>
  </si>
  <si>
    <t>5.6</t>
  </si>
  <si>
    <t>5.7</t>
  </si>
  <si>
    <t>6.1</t>
  </si>
  <si>
    <t>6.2</t>
  </si>
  <si>
    <t>6.3</t>
  </si>
  <si>
    <t>6.4</t>
  </si>
  <si>
    <t>6.5</t>
  </si>
  <si>
    <t>6.6</t>
  </si>
  <si>
    <t>6.7</t>
  </si>
  <si>
    <t>Tubo de PVC de 75,0 mm - queda d'água - já inclusas as peças de encaixe e dobras</t>
  </si>
  <si>
    <t>Grelha hemisférica em ferro fundido de 4"</t>
  </si>
  <si>
    <t>Pintura de estruturas com tinta esmalte alquídico sintético na cor branca</t>
  </si>
  <si>
    <t>Pintura com tinta alquidica de fundo (zarcão)</t>
  </si>
  <si>
    <t>8.1</t>
  </si>
  <si>
    <t>8.2</t>
  </si>
  <si>
    <t>9.1</t>
  </si>
  <si>
    <t>7.1</t>
  </si>
  <si>
    <t>7.2</t>
  </si>
  <si>
    <t>Apiloamento para simples regularização</t>
  </si>
  <si>
    <t>Telha sanduiche termo-acústica, forro, pintura elétrostática branca, esp.= 3,0 cm</t>
  </si>
  <si>
    <t>Fios e cabos anti-chamas de 2,5 mm²</t>
  </si>
  <si>
    <t>Tapume de madeira compensada, esp. = 10,0 mm</t>
  </si>
  <si>
    <t>_____________________________________</t>
  </si>
  <si>
    <t>PLANILHA ORÇAMENTÁRIA PROPOSTA</t>
  </si>
  <si>
    <t xml:space="preserve">        São Carlos, xx de yyyyy de zzzz.</t>
  </si>
  <si>
    <t>Responsável Legal</t>
  </si>
  <si>
    <t>CRONOGRAMA FÍSICO-FINANCEIRO PROPOSTO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</si>
</sst>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"/>
    <numFmt numFmtId="165" formatCode="#,###,##0.00\ "/>
    <numFmt numFmtId="166" formatCode="#,###,##0.00\ \ "/>
    <numFmt numFmtId="167" formatCode="#,###,##0.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sz val="10"/>
      <color indexed="22"/>
      <name val="Arial"/>
      <family val="2"/>
    </font>
    <font>
      <sz val="11"/>
      <color theme="1"/>
      <name val="Calibri"/>
      <family val="2"/>
    </font>
    <font>
      <b/>
      <sz val="2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86">
    <xf numFmtId="0" fontId="0" fillId="0" borderId="0" xfId="0"/>
    <xf numFmtId="0" fontId="0" fillId="0" borderId="0" xfId="0" applyBorder="1" applyAlignment="1"/>
    <xf numFmtId="0" fontId="0" fillId="0" borderId="0" xfId="0" applyBorder="1"/>
    <xf numFmtId="0" fontId="0" fillId="0" borderId="3" xfId="0" applyBorder="1"/>
    <xf numFmtId="0" fontId="0" fillId="0" borderId="1" xfId="0" applyBorder="1"/>
    <xf numFmtId="0" fontId="0" fillId="0" borderId="2" xfId="0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0" xfId="1" applyFill="1" applyBorder="1" applyAlignment="1">
      <alignment horizontal="center" vertical="center"/>
    </xf>
    <xf numFmtId="167" fontId="3" fillId="0" borderId="0" xfId="1" applyNumberFormat="1" applyFont="1" applyFill="1" applyBorder="1" applyAlignment="1">
      <alignment horizontal="center" vertical="center"/>
    </xf>
    <xf numFmtId="165" fontId="3" fillId="0" borderId="0" xfId="1" applyNumberFormat="1" applyFont="1" applyFill="1" applyBorder="1" applyAlignment="1">
      <alignment vertical="center"/>
    </xf>
    <xf numFmtId="164" fontId="3" fillId="0" borderId="0" xfId="1" applyNumberFormat="1" applyFont="1" applyFill="1" applyBorder="1" applyAlignment="1">
      <alignment vertical="center"/>
    </xf>
    <xf numFmtId="166" fontId="3" fillId="0" borderId="0" xfId="1" applyNumberForma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left" vertical="center"/>
    </xf>
    <xf numFmtId="0" fontId="5" fillId="0" borderId="1" xfId="0" applyFont="1" applyFill="1" applyBorder="1" applyAlignment="1">
      <alignment vertical="center"/>
    </xf>
    <xf numFmtId="10" fontId="3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8" xfId="0" applyBorder="1"/>
    <xf numFmtId="10" fontId="2" fillId="0" borderId="8" xfId="0" applyNumberFormat="1" applyFont="1" applyBorder="1" applyAlignment="1">
      <alignment horizontal="center"/>
    </xf>
    <xf numFmtId="0" fontId="0" fillId="0" borderId="7" xfId="0" applyBorder="1"/>
    <xf numFmtId="0" fontId="6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10" fontId="4" fillId="3" borderId="1" xfId="0" applyNumberFormat="1" applyFont="1" applyFill="1" applyBorder="1" applyAlignment="1">
      <alignment horizontal="center" vertical="center"/>
    </xf>
    <xf numFmtId="0" fontId="2" fillId="0" borderId="17" xfId="0" applyFont="1" applyBorder="1" applyAlignment="1"/>
    <xf numFmtId="0" fontId="0" fillId="0" borderId="18" xfId="0" applyBorder="1" applyAlignment="1"/>
    <xf numFmtId="0" fontId="0" fillId="0" borderId="17" xfId="0" applyBorder="1"/>
    <xf numFmtId="0" fontId="0" fillId="0" borderId="18" xfId="0" applyBorder="1"/>
    <xf numFmtId="0" fontId="2" fillId="0" borderId="17" xfId="0" applyFont="1" applyBorder="1"/>
    <xf numFmtId="0" fontId="0" fillId="0" borderId="13" xfId="0" applyBorder="1"/>
    <xf numFmtId="0" fontId="0" fillId="0" borderId="14" xfId="0" applyBorder="1"/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 wrapText="1"/>
    </xf>
    <xf numFmtId="0" fontId="0" fillId="0" borderId="20" xfId="0" applyBorder="1"/>
    <xf numFmtId="0" fontId="0" fillId="0" borderId="15" xfId="0" applyBorder="1"/>
    <xf numFmtId="0" fontId="0" fillId="0" borderId="16" xfId="0" applyBorder="1"/>
    <xf numFmtId="0" fontId="6" fillId="0" borderId="17" xfId="1" applyFont="1" applyFill="1" applyBorder="1" applyAlignment="1">
      <alignment vertical="center"/>
    </xf>
    <xf numFmtId="0" fontId="7" fillId="0" borderId="17" xfId="1" applyFont="1" applyFill="1" applyBorder="1" applyAlignment="1">
      <alignment vertical="center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2" fillId="4" borderId="1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0" fillId="0" borderId="17" xfId="0" applyBorder="1" applyAlignment="1"/>
    <xf numFmtId="4" fontId="0" fillId="0" borderId="20" xfId="0" applyNumberFormat="1" applyBorder="1"/>
    <xf numFmtId="0" fontId="0" fillId="0" borderId="1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wrapText="1"/>
    </xf>
    <xf numFmtId="4" fontId="0" fillId="0" borderId="20" xfId="0" applyNumberFormat="1" applyBorder="1" applyAlignment="1">
      <alignment horizontal="center" vertical="center"/>
    </xf>
    <xf numFmtId="4" fontId="0" fillId="0" borderId="1" xfId="0" applyNumberFormat="1" applyBorder="1"/>
    <xf numFmtId="0" fontId="0" fillId="0" borderId="19" xfId="0" applyBorder="1" applyAlignment="1"/>
    <xf numFmtId="0" fontId="0" fillId="5" borderId="19" xfId="0" applyFill="1" applyBorder="1" applyAlignment="1">
      <alignment horizontal="center" vertical="center"/>
    </xf>
    <xf numFmtId="4" fontId="0" fillId="5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1" xfId="0" applyFont="1" applyFill="1" applyBorder="1"/>
    <xf numFmtId="4" fontId="2" fillId="3" borderId="20" xfId="0" applyNumberFormat="1" applyFont="1" applyFill="1" applyBorder="1" applyAlignment="1">
      <alignment horizontal="center" vertical="center"/>
    </xf>
    <xf numFmtId="4" fontId="2" fillId="3" borderId="20" xfId="0" applyNumberFormat="1" applyFont="1" applyFill="1" applyBorder="1" applyAlignment="1">
      <alignment horizontal="center"/>
    </xf>
    <xf numFmtId="4" fontId="2" fillId="2" borderId="20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2" fillId="0" borderId="1" xfId="0" applyFont="1" applyBorder="1"/>
    <xf numFmtId="4" fontId="2" fillId="0" borderId="1" xfId="0" applyNumberFormat="1" applyFon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6" borderId="1" xfId="0" applyNumberFormat="1" applyFill="1" applyBorder="1" applyAlignment="1">
      <alignment horizontal="center"/>
    </xf>
    <xf numFmtId="4" fontId="0" fillId="5" borderId="1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6" xfId="0" applyFont="1" applyBorder="1"/>
    <xf numFmtId="0" fontId="0" fillId="0" borderId="18" xfId="0" applyBorder="1" applyAlignment="1">
      <alignment horizontal="center"/>
    </xf>
    <xf numFmtId="0" fontId="2" fillId="0" borderId="24" xfId="0" applyFont="1" applyBorder="1"/>
    <xf numFmtId="0" fontId="2" fillId="4" borderId="19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/>
    </xf>
    <xf numFmtId="0" fontId="2" fillId="4" borderId="20" xfId="0" applyFont="1" applyFill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</cellXfs>
  <cellStyles count="3"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3"/>
  <sheetViews>
    <sheetView showGridLines="0" zoomScaleNormal="100" workbookViewId="0">
      <pane ySplit="12" topLeftCell="A70" activePane="bottomLeft" state="frozen"/>
      <selection pane="bottomLeft" activeCell="I82" sqref="I82"/>
    </sheetView>
  </sheetViews>
  <sheetFormatPr defaultRowHeight="15" x14ac:dyDescent="0.25"/>
  <cols>
    <col min="1" max="1" width="9.85546875" customWidth="1"/>
    <col min="2" max="2" width="11.7109375" customWidth="1"/>
    <col min="3" max="3" width="12.42578125" customWidth="1"/>
    <col min="4" max="4" width="44.7109375" customWidth="1"/>
    <col min="5" max="5" width="10.28515625" customWidth="1"/>
    <col min="6" max="6" width="9" customWidth="1"/>
    <col min="7" max="8" width="12.7109375" customWidth="1"/>
    <col min="9" max="9" width="10.7109375" customWidth="1"/>
    <col min="10" max="10" width="11.7109375" customWidth="1"/>
  </cols>
  <sheetData>
    <row r="1" spans="1:10" ht="24.75" customHeight="1" x14ac:dyDescent="0.25">
      <c r="A1" s="80" t="s">
        <v>129</v>
      </c>
      <c r="B1" s="81"/>
      <c r="C1" s="81"/>
      <c r="D1" s="81"/>
      <c r="E1" s="81"/>
      <c r="F1" s="81"/>
      <c r="G1" s="81"/>
      <c r="H1" s="81"/>
      <c r="I1" s="81"/>
      <c r="J1" s="82"/>
    </row>
    <row r="2" spans="1:10" ht="24.75" customHeight="1" x14ac:dyDescent="0.25">
      <c r="A2" s="83"/>
      <c r="B2" s="84"/>
      <c r="C2" s="84"/>
      <c r="D2" s="84"/>
      <c r="E2" s="84"/>
      <c r="F2" s="84"/>
      <c r="G2" s="84"/>
      <c r="H2" s="84"/>
      <c r="I2" s="84"/>
      <c r="J2" s="85"/>
    </row>
    <row r="3" spans="1:10" ht="4.5" customHeight="1" x14ac:dyDescent="0.25">
      <c r="A3" s="45"/>
      <c r="B3" s="1"/>
      <c r="C3" s="1"/>
      <c r="D3" s="1"/>
      <c r="E3" s="1"/>
      <c r="F3" s="1"/>
      <c r="G3" s="1"/>
      <c r="H3" s="1"/>
      <c r="I3" s="1"/>
      <c r="J3" s="25"/>
    </row>
    <row r="4" spans="1:10" ht="15" customHeight="1" x14ac:dyDescent="0.25">
      <c r="A4" s="24" t="s">
        <v>8</v>
      </c>
      <c r="B4" s="1" t="s">
        <v>129</v>
      </c>
      <c r="C4" s="1"/>
      <c r="D4" s="1"/>
      <c r="E4" s="1"/>
      <c r="F4" s="1"/>
      <c r="G4" s="1"/>
      <c r="H4" s="1"/>
      <c r="I4" s="1"/>
      <c r="J4" s="25"/>
    </row>
    <row r="5" spans="1:10" ht="4.5" customHeight="1" x14ac:dyDescent="0.25">
      <c r="A5" s="26"/>
      <c r="B5" s="2"/>
      <c r="C5" s="2"/>
      <c r="D5" s="2"/>
      <c r="E5" s="2"/>
      <c r="F5" s="2"/>
      <c r="G5" s="2"/>
      <c r="H5" s="2"/>
      <c r="I5" s="2"/>
      <c r="J5" s="27"/>
    </row>
    <row r="6" spans="1:10" x14ac:dyDescent="0.25">
      <c r="A6" s="28" t="s">
        <v>9</v>
      </c>
      <c r="B6" s="2" t="s">
        <v>38</v>
      </c>
      <c r="C6" s="2"/>
      <c r="D6" s="2"/>
      <c r="E6" s="2"/>
      <c r="F6" s="2"/>
      <c r="G6" s="2"/>
      <c r="H6" s="2"/>
      <c r="I6" s="2"/>
      <c r="J6" s="27"/>
    </row>
    <row r="7" spans="1:10" ht="4.5" customHeight="1" x14ac:dyDescent="0.25">
      <c r="A7" s="26"/>
      <c r="B7" s="2"/>
      <c r="C7" s="2"/>
      <c r="D7" s="2"/>
      <c r="E7" s="2"/>
      <c r="F7" s="2"/>
      <c r="G7" s="2"/>
      <c r="H7" s="2"/>
      <c r="I7" s="2"/>
      <c r="J7" s="27"/>
    </row>
    <row r="8" spans="1:10" x14ac:dyDescent="0.25">
      <c r="A8" s="28" t="s">
        <v>10</v>
      </c>
      <c r="B8" s="2" t="s">
        <v>65</v>
      </c>
      <c r="C8" s="2"/>
      <c r="D8" s="2"/>
      <c r="E8" s="2"/>
      <c r="F8" s="2"/>
      <c r="G8" s="2"/>
      <c r="H8" s="17" t="s">
        <v>26</v>
      </c>
      <c r="I8" s="2"/>
      <c r="J8" s="27"/>
    </row>
    <row r="9" spans="1:10" ht="4.5" customHeight="1" x14ac:dyDescent="0.25">
      <c r="A9" s="26"/>
      <c r="B9" s="2"/>
      <c r="C9" s="2"/>
      <c r="D9" s="2"/>
      <c r="E9" s="2"/>
      <c r="F9" s="2"/>
      <c r="G9" s="2"/>
      <c r="H9" s="18"/>
      <c r="I9" s="2"/>
      <c r="J9" s="27"/>
    </row>
    <row r="10" spans="1:10" x14ac:dyDescent="0.25">
      <c r="A10" s="28" t="s">
        <v>11</v>
      </c>
      <c r="B10" s="2" t="s">
        <v>39</v>
      </c>
      <c r="C10" s="2"/>
      <c r="D10" s="2"/>
      <c r="E10" s="2"/>
      <c r="F10" s="2"/>
      <c r="G10" s="2"/>
      <c r="H10" s="19">
        <f>E80</f>
        <v>0</v>
      </c>
      <c r="I10" s="2"/>
      <c r="J10" s="27"/>
    </row>
    <row r="11" spans="1:10" ht="4.5" customHeight="1" x14ac:dyDescent="0.25">
      <c r="A11" s="29"/>
      <c r="B11" s="3"/>
      <c r="C11" s="3"/>
      <c r="D11" s="3"/>
      <c r="E11" s="3"/>
      <c r="F11" s="3"/>
      <c r="G11" s="3"/>
      <c r="H11" s="20"/>
      <c r="I11" s="3"/>
      <c r="J11" s="30"/>
    </row>
    <row r="12" spans="1:10" ht="30" x14ac:dyDescent="0.25">
      <c r="A12" s="31" t="s">
        <v>0</v>
      </c>
      <c r="B12" s="6" t="s">
        <v>1</v>
      </c>
      <c r="C12" s="6" t="s">
        <v>2</v>
      </c>
      <c r="D12" s="6" t="s">
        <v>3</v>
      </c>
      <c r="E12" s="6" t="s">
        <v>4</v>
      </c>
      <c r="F12" s="6" t="s">
        <v>5</v>
      </c>
      <c r="G12" s="7" t="s">
        <v>24</v>
      </c>
      <c r="H12" s="7" t="s">
        <v>25</v>
      </c>
      <c r="I12" s="7" t="s">
        <v>6</v>
      </c>
      <c r="J12" s="32" t="s">
        <v>7</v>
      </c>
    </row>
    <row r="13" spans="1:10" x14ac:dyDescent="0.25">
      <c r="A13" s="57">
        <v>1</v>
      </c>
      <c r="B13" s="58"/>
      <c r="C13" s="58"/>
      <c r="D13" s="58" t="s">
        <v>40</v>
      </c>
      <c r="E13" s="58"/>
      <c r="F13" s="58"/>
      <c r="G13" s="58"/>
      <c r="H13" s="58"/>
      <c r="I13" s="58"/>
      <c r="J13" s="59">
        <f>SUM(I14:I20)</f>
        <v>0</v>
      </c>
    </row>
    <row r="14" spans="1:10" x14ac:dyDescent="0.25">
      <c r="A14" s="47" t="s">
        <v>48</v>
      </c>
      <c r="B14" s="48"/>
      <c r="C14" s="48"/>
      <c r="D14" s="4" t="s">
        <v>42</v>
      </c>
      <c r="E14" s="48" t="s">
        <v>41</v>
      </c>
      <c r="F14" s="49">
        <v>4.5</v>
      </c>
      <c r="G14" s="49"/>
      <c r="H14" s="49">
        <f>G14*(1+H10/100%)</f>
        <v>0</v>
      </c>
      <c r="I14" s="49">
        <f>F14*H14</f>
        <v>0</v>
      </c>
      <c r="J14" s="46"/>
    </row>
    <row r="15" spans="1:10" x14ac:dyDescent="0.25">
      <c r="A15" s="47" t="s">
        <v>49</v>
      </c>
      <c r="B15" s="48"/>
      <c r="C15" s="48"/>
      <c r="D15" s="4" t="s">
        <v>43</v>
      </c>
      <c r="E15" s="48" t="s">
        <v>44</v>
      </c>
      <c r="F15" s="49">
        <v>3</v>
      </c>
      <c r="G15" s="49"/>
      <c r="H15" s="49">
        <f>G15*(1+H10/100%)</f>
        <v>0</v>
      </c>
      <c r="I15" s="49">
        <f>F15*H15</f>
        <v>0</v>
      </c>
      <c r="J15" s="46"/>
    </row>
    <row r="16" spans="1:10" x14ac:dyDescent="0.25">
      <c r="A16" s="47" t="s">
        <v>69</v>
      </c>
      <c r="B16" s="48"/>
      <c r="C16" s="48"/>
      <c r="D16" s="4" t="s">
        <v>127</v>
      </c>
      <c r="E16" s="48" t="s">
        <v>46</v>
      </c>
      <c r="F16" s="49">
        <v>24</v>
      </c>
      <c r="G16" s="49"/>
      <c r="H16" s="49">
        <f>G16*(1+H10/100%)</f>
        <v>0</v>
      </c>
      <c r="I16" s="49">
        <f>F16*H16</f>
        <v>0</v>
      </c>
      <c r="J16" s="33"/>
    </row>
    <row r="17" spans="1:10" x14ac:dyDescent="0.25">
      <c r="A17" s="53"/>
      <c r="B17" s="48"/>
      <c r="C17" s="48"/>
      <c r="D17" s="4"/>
      <c r="E17" s="48"/>
      <c r="F17" s="49"/>
      <c r="G17" s="49"/>
      <c r="H17" s="49"/>
      <c r="I17" s="49"/>
      <c r="J17" s="33"/>
    </row>
    <row r="18" spans="1:10" x14ac:dyDescent="0.25">
      <c r="A18" s="57">
        <v>2</v>
      </c>
      <c r="B18" s="58"/>
      <c r="C18" s="58"/>
      <c r="D18" s="58" t="s">
        <v>66</v>
      </c>
      <c r="E18" s="58"/>
      <c r="F18" s="58"/>
      <c r="G18" s="58"/>
      <c r="H18" s="58"/>
      <c r="I18" s="58"/>
      <c r="J18" s="60">
        <f>SUM(I19:I20)</f>
        <v>0</v>
      </c>
    </row>
    <row r="19" spans="1:10" x14ac:dyDescent="0.25">
      <c r="A19" s="47" t="s">
        <v>77</v>
      </c>
      <c r="B19" s="48"/>
      <c r="C19" s="48"/>
      <c r="D19" s="4" t="s">
        <v>73</v>
      </c>
      <c r="E19" s="48" t="s">
        <v>46</v>
      </c>
      <c r="F19" s="49">
        <v>100</v>
      </c>
      <c r="G19" s="49"/>
      <c r="H19" s="49">
        <f>G19*(1+H10/100%)</f>
        <v>0</v>
      </c>
      <c r="I19" s="49">
        <f>F19*H19</f>
        <v>0</v>
      </c>
      <c r="J19" s="33"/>
    </row>
    <row r="20" spans="1:10" x14ac:dyDescent="0.25">
      <c r="A20" s="47"/>
      <c r="B20" s="48"/>
      <c r="C20" s="48"/>
      <c r="D20" s="4"/>
      <c r="E20" s="48"/>
      <c r="F20" s="49"/>
      <c r="G20" s="49"/>
      <c r="H20" s="49"/>
      <c r="I20" s="49"/>
      <c r="J20" s="33"/>
    </row>
    <row r="21" spans="1:10" x14ac:dyDescent="0.25">
      <c r="A21" s="57">
        <v>3</v>
      </c>
      <c r="B21" s="58"/>
      <c r="C21" s="58"/>
      <c r="D21" s="58" t="s">
        <v>52</v>
      </c>
      <c r="E21" s="58"/>
      <c r="F21" s="58"/>
      <c r="G21" s="58"/>
      <c r="H21" s="58"/>
      <c r="I21" s="58"/>
      <c r="J21" s="60">
        <f>SUM(I22:I32)</f>
        <v>0</v>
      </c>
    </row>
    <row r="22" spans="1:10" ht="30" customHeight="1" x14ac:dyDescent="0.25">
      <c r="A22" s="47" t="s">
        <v>89</v>
      </c>
      <c r="B22" s="48"/>
      <c r="C22" s="48"/>
      <c r="D22" s="50" t="s">
        <v>53</v>
      </c>
      <c r="E22" s="48" t="s">
        <v>50</v>
      </c>
      <c r="F22" s="49">
        <v>0.22</v>
      </c>
      <c r="G22" s="49"/>
      <c r="H22" s="49">
        <f>G22*(1+H10/100%)</f>
        <v>0</v>
      </c>
      <c r="I22" s="49">
        <f t="shared" ref="I22:I31" si="0">F22*H22</f>
        <v>0</v>
      </c>
      <c r="J22" s="51"/>
    </row>
    <row r="23" spans="1:10" x14ac:dyDescent="0.25">
      <c r="A23" s="47" t="s">
        <v>90</v>
      </c>
      <c r="B23" s="48"/>
      <c r="C23" s="48"/>
      <c r="D23" s="4" t="s">
        <v>51</v>
      </c>
      <c r="E23" s="48" t="s">
        <v>50</v>
      </c>
      <c r="F23" s="49">
        <v>0.63</v>
      </c>
      <c r="G23" s="49"/>
      <c r="H23" s="49">
        <f>G23*(1+H10/100%)</f>
        <v>0</v>
      </c>
      <c r="I23" s="49">
        <f t="shared" si="0"/>
        <v>0</v>
      </c>
      <c r="J23" s="51"/>
    </row>
    <row r="24" spans="1:10" x14ac:dyDescent="0.25">
      <c r="A24" s="47" t="s">
        <v>91</v>
      </c>
      <c r="B24" s="48"/>
      <c r="C24" s="48"/>
      <c r="D24" s="4" t="s">
        <v>54</v>
      </c>
      <c r="E24" s="48" t="s">
        <v>46</v>
      </c>
      <c r="F24" s="49">
        <v>4.66</v>
      </c>
      <c r="G24" s="49"/>
      <c r="H24" s="49">
        <f>G24*(1+H10/100%)</f>
        <v>0</v>
      </c>
      <c r="I24" s="49">
        <f t="shared" si="0"/>
        <v>0</v>
      </c>
      <c r="J24" s="51"/>
    </row>
    <row r="25" spans="1:10" x14ac:dyDescent="0.25">
      <c r="A25" s="47" t="s">
        <v>92</v>
      </c>
      <c r="B25" s="48"/>
      <c r="C25" s="48"/>
      <c r="D25" s="4" t="s">
        <v>56</v>
      </c>
      <c r="E25" s="48" t="s">
        <v>55</v>
      </c>
      <c r="F25" s="49">
        <v>20</v>
      </c>
      <c r="G25" s="49"/>
      <c r="H25" s="49">
        <f>G25*(1+H10/100%)</f>
        <v>0</v>
      </c>
      <c r="I25" s="49">
        <f t="shared" si="0"/>
        <v>0</v>
      </c>
      <c r="J25" s="51"/>
    </row>
    <row r="26" spans="1:10" x14ac:dyDescent="0.25">
      <c r="A26" s="47" t="s">
        <v>93</v>
      </c>
      <c r="B26" s="48"/>
      <c r="C26" s="48"/>
      <c r="D26" s="4" t="s">
        <v>74</v>
      </c>
      <c r="E26" s="48" t="s">
        <v>55</v>
      </c>
      <c r="F26" s="55">
        <v>60</v>
      </c>
      <c r="G26" s="49"/>
      <c r="H26" s="49">
        <f>G26*(1+H10/100%)</f>
        <v>0</v>
      </c>
      <c r="I26" s="49">
        <f t="shared" si="0"/>
        <v>0</v>
      </c>
      <c r="J26" s="51"/>
    </row>
    <row r="27" spans="1:10" x14ac:dyDescent="0.25">
      <c r="A27" s="47" t="s">
        <v>94</v>
      </c>
      <c r="B27" s="48"/>
      <c r="C27" s="48"/>
      <c r="D27" s="4" t="s">
        <v>71</v>
      </c>
      <c r="E27" s="48" t="s">
        <v>50</v>
      </c>
      <c r="F27" s="49">
        <v>0.63</v>
      </c>
      <c r="G27" s="49"/>
      <c r="H27" s="49">
        <f>G27*(1+H10/100%)</f>
        <v>0</v>
      </c>
      <c r="I27" s="49">
        <f t="shared" si="0"/>
        <v>0</v>
      </c>
      <c r="J27" s="51"/>
    </row>
    <row r="28" spans="1:10" x14ac:dyDescent="0.25">
      <c r="A28" s="47" t="s">
        <v>95</v>
      </c>
      <c r="B28" s="48"/>
      <c r="C28" s="48"/>
      <c r="D28" s="4" t="s">
        <v>72</v>
      </c>
      <c r="E28" s="48" t="s">
        <v>50</v>
      </c>
      <c r="F28" s="49">
        <v>0.22</v>
      </c>
      <c r="G28" s="49"/>
      <c r="H28" s="49">
        <f>G28*(1+H10/100%)</f>
        <v>0</v>
      </c>
      <c r="I28" s="49">
        <f t="shared" si="0"/>
        <v>0</v>
      </c>
      <c r="J28" s="51"/>
    </row>
    <row r="29" spans="1:10" x14ac:dyDescent="0.25">
      <c r="A29" s="54" t="s">
        <v>96</v>
      </c>
      <c r="B29" s="48"/>
      <c r="C29" s="48"/>
      <c r="D29" s="4" t="s">
        <v>124</v>
      </c>
      <c r="E29" s="48" t="s">
        <v>46</v>
      </c>
      <c r="F29" s="55">
        <v>100</v>
      </c>
      <c r="G29" s="49"/>
      <c r="H29" s="49">
        <f>G29*(1+H10/100%)</f>
        <v>0</v>
      </c>
      <c r="I29" s="49">
        <f t="shared" si="0"/>
        <v>0</v>
      </c>
      <c r="J29" s="51"/>
    </row>
    <row r="30" spans="1:10" x14ac:dyDescent="0.25">
      <c r="A30" s="47" t="s">
        <v>97</v>
      </c>
      <c r="B30" s="48"/>
      <c r="C30" s="48"/>
      <c r="D30" s="4" t="s">
        <v>58</v>
      </c>
      <c r="E30" s="48" t="s">
        <v>50</v>
      </c>
      <c r="F30" s="49">
        <v>6</v>
      </c>
      <c r="G30" s="49"/>
      <c r="H30" s="49">
        <f>G30*(1+H10/100%)</f>
        <v>0</v>
      </c>
      <c r="I30" s="49">
        <f t="shared" si="0"/>
        <v>0</v>
      </c>
      <c r="J30" s="51"/>
    </row>
    <row r="31" spans="1:10" ht="30" customHeight="1" x14ac:dyDescent="0.25">
      <c r="A31" s="47" t="s">
        <v>98</v>
      </c>
      <c r="B31" s="48"/>
      <c r="C31" s="48"/>
      <c r="D31" s="50" t="s">
        <v>59</v>
      </c>
      <c r="E31" s="48" t="s">
        <v>50</v>
      </c>
      <c r="F31" s="49">
        <v>6</v>
      </c>
      <c r="G31" s="49"/>
      <c r="H31" s="49">
        <f>G31*(1+H10/100%)</f>
        <v>0</v>
      </c>
      <c r="I31" s="49">
        <f t="shared" si="0"/>
        <v>0</v>
      </c>
      <c r="J31" s="51"/>
    </row>
    <row r="32" spans="1:10" x14ac:dyDescent="0.25">
      <c r="A32" s="47"/>
      <c r="B32" s="48"/>
      <c r="C32" s="48"/>
      <c r="D32" s="4"/>
      <c r="E32" s="48"/>
      <c r="F32" s="49"/>
      <c r="G32" s="49"/>
      <c r="H32" s="49"/>
      <c r="I32" s="49"/>
      <c r="J32" s="51"/>
    </row>
    <row r="33" spans="1:10" x14ac:dyDescent="0.25">
      <c r="A33" s="57">
        <v>4</v>
      </c>
      <c r="B33" s="58"/>
      <c r="C33" s="58"/>
      <c r="D33" s="58" t="s">
        <v>60</v>
      </c>
      <c r="E33" s="58"/>
      <c r="F33" s="58"/>
      <c r="G33" s="58"/>
      <c r="H33" s="58"/>
      <c r="I33" s="58"/>
      <c r="J33" s="60">
        <f>SUM(I34:I36)</f>
        <v>0</v>
      </c>
    </row>
    <row r="34" spans="1:10" ht="45" customHeight="1" x14ac:dyDescent="0.25">
      <c r="A34" s="47" t="s">
        <v>99</v>
      </c>
      <c r="B34" s="48"/>
      <c r="C34" s="48"/>
      <c r="D34" s="50" t="s">
        <v>75</v>
      </c>
      <c r="E34" s="56" t="s">
        <v>55</v>
      </c>
      <c r="F34" s="49">
        <v>381.42</v>
      </c>
      <c r="G34" s="49"/>
      <c r="H34" s="49">
        <f>G34*(1+H10/100%)</f>
        <v>0</v>
      </c>
      <c r="I34" s="49">
        <f>F34*H34</f>
        <v>0</v>
      </c>
      <c r="J34" s="51"/>
    </row>
    <row r="35" spans="1:10" ht="60" customHeight="1" x14ac:dyDescent="0.25">
      <c r="A35" s="47" t="s">
        <v>100</v>
      </c>
      <c r="B35" s="48"/>
      <c r="C35" s="48"/>
      <c r="D35" s="50" t="s">
        <v>76</v>
      </c>
      <c r="E35" s="56" t="s">
        <v>55</v>
      </c>
      <c r="F35" s="55">
        <v>1484.92</v>
      </c>
      <c r="G35" s="49"/>
      <c r="H35" s="49">
        <f>G35*(1+H10/100%)</f>
        <v>0</v>
      </c>
      <c r="I35" s="49">
        <f>F35*H35</f>
        <v>0</v>
      </c>
      <c r="J35" s="51"/>
    </row>
    <row r="36" spans="1:10" x14ac:dyDescent="0.25">
      <c r="A36" s="47"/>
      <c r="B36" s="48"/>
      <c r="C36" s="48"/>
      <c r="D36" s="4"/>
      <c r="E36" s="56"/>
      <c r="F36" s="49"/>
      <c r="G36" s="49"/>
      <c r="H36" s="49"/>
      <c r="I36" s="49"/>
      <c r="J36" s="51"/>
    </row>
    <row r="37" spans="1:10" x14ac:dyDescent="0.25">
      <c r="A37" s="57">
        <v>5</v>
      </c>
      <c r="B37" s="58"/>
      <c r="C37" s="58"/>
      <c r="D37" s="58" t="s">
        <v>61</v>
      </c>
      <c r="E37" s="58"/>
      <c r="F37" s="58"/>
      <c r="G37" s="58"/>
      <c r="H37" s="58"/>
      <c r="I37" s="58"/>
      <c r="J37" s="60">
        <f>SUM(I38:I45)</f>
        <v>0</v>
      </c>
    </row>
    <row r="38" spans="1:10" ht="45" customHeight="1" x14ac:dyDescent="0.25">
      <c r="A38" s="47" t="s">
        <v>101</v>
      </c>
      <c r="B38" s="48"/>
      <c r="C38" s="48"/>
      <c r="D38" s="50" t="s">
        <v>70</v>
      </c>
      <c r="E38" s="48" t="s">
        <v>55</v>
      </c>
      <c r="F38" s="49">
        <v>693.82</v>
      </c>
      <c r="G38" s="49"/>
      <c r="H38" s="49">
        <f>G38*(1+H10/100%)</f>
        <v>0</v>
      </c>
      <c r="I38" s="49">
        <f t="shared" ref="I38:I44" si="1">F38*H38</f>
        <v>0</v>
      </c>
      <c r="J38" s="46"/>
    </row>
    <row r="39" spans="1:10" ht="30" customHeight="1" x14ac:dyDescent="0.25">
      <c r="A39" s="47" t="s">
        <v>102</v>
      </c>
      <c r="B39" s="48"/>
      <c r="C39" s="48"/>
      <c r="D39" s="50" t="s">
        <v>125</v>
      </c>
      <c r="E39" s="48" t="s">
        <v>46</v>
      </c>
      <c r="F39" s="49">
        <v>100</v>
      </c>
      <c r="G39" s="49"/>
      <c r="H39" s="49">
        <f>G39*(1+H10/100%)</f>
        <v>0</v>
      </c>
      <c r="I39" s="49">
        <f t="shared" si="1"/>
        <v>0</v>
      </c>
      <c r="J39" s="46"/>
    </row>
    <row r="40" spans="1:10" x14ac:dyDescent="0.25">
      <c r="A40" s="47" t="s">
        <v>103</v>
      </c>
      <c r="B40" s="48"/>
      <c r="C40" s="48"/>
      <c r="D40" s="4" t="s">
        <v>67</v>
      </c>
      <c r="E40" s="48" t="s">
        <v>68</v>
      </c>
      <c r="F40" s="49">
        <v>10</v>
      </c>
      <c r="G40" s="49"/>
      <c r="H40" s="49">
        <f>G40*(1+H10/100%)</f>
        <v>0</v>
      </c>
      <c r="I40" s="49">
        <f t="shared" si="1"/>
        <v>0</v>
      </c>
      <c r="J40" s="46"/>
    </row>
    <row r="41" spans="1:10" x14ac:dyDescent="0.25">
      <c r="A41" s="47" t="s">
        <v>104</v>
      </c>
      <c r="B41" s="48"/>
      <c r="C41" s="48"/>
      <c r="D41" s="4" t="s">
        <v>88</v>
      </c>
      <c r="E41" s="48" t="s">
        <v>68</v>
      </c>
      <c r="F41" s="49">
        <v>10</v>
      </c>
      <c r="G41" s="55"/>
      <c r="H41" s="49">
        <f>G41*(1+H10/100%)</f>
        <v>0</v>
      </c>
      <c r="I41" s="49">
        <f t="shared" si="1"/>
        <v>0</v>
      </c>
      <c r="J41" s="46"/>
    </row>
    <row r="42" spans="1:10" x14ac:dyDescent="0.25">
      <c r="A42" s="47" t="s">
        <v>105</v>
      </c>
      <c r="B42" s="48"/>
      <c r="C42" s="48"/>
      <c r="D42" s="4" t="s">
        <v>86</v>
      </c>
      <c r="E42" s="48" t="s">
        <v>68</v>
      </c>
      <c r="F42" s="49">
        <v>10</v>
      </c>
      <c r="G42" s="55"/>
      <c r="H42" s="49">
        <f>G42*(1+H10/100%)</f>
        <v>0</v>
      </c>
      <c r="I42" s="49">
        <f t="shared" si="1"/>
        <v>0</v>
      </c>
      <c r="J42" s="46"/>
    </row>
    <row r="43" spans="1:10" x14ac:dyDescent="0.25">
      <c r="A43" s="47" t="s">
        <v>106</v>
      </c>
      <c r="B43" s="48"/>
      <c r="C43" s="48"/>
      <c r="D43" s="4" t="s">
        <v>87</v>
      </c>
      <c r="E43" s="48" t="s">
        <v>68</v>
      </c>
      <c r="F43" s="49">
        <v>20</v>
      </c>
      <c r="G43" s="55"/>
      <c r="H43" s="49">
        <f>G43*(1+H10/100%)</f>
        <v>0</v>
      </c>
      <c r="I43" s="49">
        <f t="shared" si="1"/>
        <v>0</v>
      </c>
      <c r="J43" s="46"/>
    </row>
    <row r="44" spans="1:10" x14ac:dyDescent="0.25">
      <c r="A44" s="47" t="s">
        <v>107</v>
      </c>
      <c r="B44" s="48"/>
      <c r="C44" s="48"/>
      <c r="D44" s="4" t="s">
        <v>78</v>
      </c>
      <c r="E44" s="48" t="s">
        <v>46</v>
      </c>
      <c r="F44" s="49">
        <v>10.5</v>
      </c>
      <c r="G44" s="49"/>
      <c r="H44" s="49">
        <f>G44*(1+H10/100%)</f>
        <v>0</v>
      </c>
      <c r="I44" s="49">
        <f t="shared" si="1"/>
        <v>0</v>
      </c>
      <c r="J44" s="46"/>
    </row>
    <row r="45" spans="1:10" x14ac:dyDescent="0.25">
      <c r="A45" s="47"/>
      <c r="B45" s="48"/>
      <c r="C45" s="48"/>
      <c r="D45" s="4"/>
      <c r="E45" s="48"/>
      <c r="F45" s="49"/>
      <c r="G45" s="49"/>
      <c r="H45" s="49"/>
      <c r="I45" s="49"/>
      <c r="J45" s="46"/>
    </row>
    <row r="46" spans="1:10" x14ac:dyDescent="0.25">
      <c r="A46" s="57">
        <v>6</v>
      </c>
      <c r="B46" s="58"/>
      <c r="C46" s="58"/>
      <c r="D46" s="58" t="s">
        <v>62</v>
      </c>
      <c r="E46" s="58"/>
      <c r="F46" s="58"/>
      <c r="G46" s="58"/>
      <c r="H46" s="58"/>
      <c r="I46" s="58"/>
      <c r="J46" s="60">
        <f>SUM(I47:I54)</f>
        <v>0</v>
      </c>
    </row>
    <row r="47" spans="1:10" x14ac:dyDescent="0.25">
      <c r="A47" s="47" t="s">
        <v>108</v>
      </c>
      <c r="B47" s="48"/>
      <c r="C47" s="48"/>
      <c r="D47" s="4" t="s">
        <v>79</v>
      </c>
      <c r="E47" s="48" t="s">
        <v>68</v>
      </c>
      <c r="F47" s="49">
        <v>32</v>
      </c>
      <c r="G47" s="49"/>
      <c r="H47" s="49">
        <f>G47*(1+H10/100%)</f>
        <v>0</v>
      </c>
      <c r="I47" s="49">
        <f t="shared" ref="I47:I53" si="2">F47*H47</f>
        <v>0</v>
      </c>
      <c r="J47" s="51"/>
    </row>
    <row r="48" spans="1:10" x14ac:dyDescent="0.25">
      <c r="A48" s="47" t="s">
        <v>109</v>
      </c>
      <c r="B48" s="48"/>
      <c r="C48" s="48"/>
      <c r="D48" s="4" t="s">
        <v>80</v>
      </c>
      <c r="E48" s="48" t="s">
        <v>57</v>
      </c>
      <c r="F48" s="49">
        <v>6</v>
      </c>
      <c r="G48" s="49"/>
      <c r="H48" s="49">
        <f>G48*(1+H10/100%)</f>
        <v>0</v>
      </c>
      <c r="I48" s="49">
        <f t="shared" si="2"/>
        <v>0</v>
      </c>
      <c r="J48" s="51"/>
    </row>
    <row r="49" spans="1:10" x14ac:dyDescent="0.25">
      <c r="A49" s="47" t="s">
        <v>110</v>
      </c>
      <c r="B49" s="48"/>
      <c r="C49" s="48"/>
      <c r="D49" s="4" t="s">
        <v>126</v>
      </c>
      <c r="E49" s="48" t="s">
        <v>68</v>
      </c>
      <c r="F49" s="49">
        <v>96</v>
      </c>
      <c r="G49" s="49"/>
      <c r="H49" s="49">
        <f>G49*(1+H10/100%)</f>
        <v>0</v>
      </c>
      <c r="I49" s="49">
        <f t="shared" si="2"/>
        <v>0</v>
      </c>
      <c r="J49" s="51"/>
    </row>
    <row r="50" spans="1:10" x14ac:dyDescent="0.25">
      <c r="A50" s="47" t="s">
        <v>111</v>
      </c>
      <c r="B50" s="48"/>
      <c r="C50" s="48"/>
      <c r="D50" s="4" t="s">
        <v>81</v>
      </c>
      <c r="E50" s="48" t="s">
        <v>82</v>
      </c>
      <c r="F50" s="49">
        <v>1</v>
      </c>
      <c r="G50" s="49"/>
      <c r="H50" s="49">
        <f>G50*(1+H10/100%)</f>
        <v>0</v>
      </c>
      <c r="I50" s="49">
        <f t="shared" si="2"/>
        <v>0</v>
      </c>
      <c r="J50" s="51"/>
    </row>
    <row r="51" spans="1:10" x14ac:dyDescent="0.25">
      <c r="A51" s="47" t="s">
        <v>112</v>
      </c>
      <c r="B51" s="48"/>
      <c r="C51" s="48"/>
      <c r="D51" s="4" t="s">
        <v>83</v>
      </c>
      <c r="E51" s="48" t="s">
        <v>82</v>
      </c>
      <c r="F51" s="49">
        <v>1</v>
      </c>
      <c r="G51" s="49"/>
      <c r="H51" s="49">
        <f>G51*(1+H10/100%)</f>
        <v>0</v>
      </c>
      <c r="I51" s="49">
        <f t="shared" si="2"/>
        <v>0</v>
      </c>
      <c r="J51" s="51"/>
    </row>
    <row r="52" spans="1:10" x14ac:dyDescent="0.25">
      <c r="A52" s="47" t="s">
        <v>113</v>
      </c>
      <c r="B52" s="48"/>
      <c r="C52" s="48"/>
      <c r="D52" s="4" t="s">
        <v>84</v>
      </c>
      <c r="E52" s="48" t="s">
        <v>57</v>
      </c>
      <c r="F52" s="49">
        <v>1</v>
      </c>
      <c r="G52" s="49"/>
      <c r="H52" s="49">
        <f>G52*(1+H10/100%)</f>
        <v>0</v>
      </c>
      <c r="I52" s="49">
        <f t="shared" si="2"/>
        <v>0</v>
      </c>
      <c r="J52" s="51"/>
    </row>
    <row r="53" spans="1:10" x14ac:dyDescent="0.25">
      <c r="A53" s="47" t="s">
        <v>114</v>
      </c>
      <c r="B53" s="48"/>
      <c r="C53" s="48"/>
      <c r="D53" s="4" t="s">
        <v>85</v>
      </c>
      <c r="E53" s="48" t="s">
        <v>57</v>
      </c>
      <c r="F53" s="49">
        <v>6</v>
      </c>
      <c r="G53" s="49"/>
      <c r="H53" s="49">
        <f>G53*(1+H10/100%)</f>
        <v>0</v>
      </c>
      <c r="I53" s="49">
        <f t="shared" si="2"/>
        <v>0</v>
      </c>
      <c r="J53" s="51"/>
    </row>
    <row r="54" spans="1:10" x14ac:dyDescent="0.25">
      <c r="A54" s="47"/>
      <c r="B54" s="48"/>
      <c r="C54" s="48"/>
      <c r="D54" s="4"/>
      <c r="E54" s="48"/>
      <c r="F54" s="49"/>
      <c r="G54" s="49"/>
      <c r="H54" s="49"/>
      <c r="I54" s="49"/>
      <c r="J54" s="51"/>
    </row>
    <row r="55" spans="1:10" x14ac:dyDescent="0.25">
      <c r="A55" s="57">
        <v>7</v>
      </c>
      <c r="B55" s="58"/>
      <c r="C55" s="58"/>
      <c r="D55" s="58" t="s">
        <v>63</v>
      </c>
      <c r="E55" s="58"/>
      <c r="F55" s="58"/>
      <c r="G55" s="58"/>
      <c r="H55" s="58"/>
      <c r="I55" s="58"/>
      <c r="J55" s="60">
        <f>SUM(I56:I58)</f>
        <v>0</v>
      </c>
    </row>
    <row r="56" spans="1:10" ht="30" customHeight="1" x14ac:dyDescent="0.25">
      <c r="A56" s="47" t="s">
        <v>122</v>
      </c>
      <c r="B56" s="48"/>
      <c r="C56" s="48"/>
      <c r="D56" s="50" t="s">
        <v>115</v>
      </c>
      <c r="E56" s="48" t="s">
        <v>68</v>
      </c>
      <c r="F56" s="49">
        <v>7.42</v>
      </c>
      <c r="G56" s="49"/>
      <c r="H56" s="49">
        <f>G56*(1+H10/100%)</f>
        <v>0</v>
      </c>
      <c r="I56" s="49">
        <f>F56*H56</f>
        <v>0</v>
      </c>
      <c r="J56" s="51"/>
    </row>
    <row r="57" spans="1:10" x14ac:dyDescent="0.25">
      <c r="A57" s="47" t="s">
        <v>123</v>
      </c>
      <c r="B57" s="48"/>
      <c r="C57" s="48"/>
      <c r="D57" s="4" t="s">
        <v>116</v>
      </c>
      <c r="E57" s="48" t="s">
        <v>57</v>
      </c>
      <c r="F57" s="49">
        <v>2</v>
      </c>
      <c r="G57" s="49"/>
      <c r="H57" s="49">
        <f>G57*(1+H10/100%)</f>
        <v>0</v>
      </c>
      <c r="I57" s="49">
        <f>F57*H57</f>
        <v>0</v>
      </c>
      <c r="J57" s="51"/>
    </row>
    <row r="58" spans="1:10" x14ac:dyDescent="0.25">
      <c r="A58" s="47"/>
      <c r="B58" s="48"/>
      <c r="C58" s="48"/>
      <c r="D58" s="4"/>
      <c r="E58" s="48"/>
      <c r="F58" s="49"/>
      <c r="G58" s="49"/>
      <c r="H58" s="49"/>
      <c r="I58" s="49"/>
      <c r="J58" s="51"/>
    </row>
    <row r="59" spans="1:10" x14ac:dyDescent="0.25">
      <c r="A59" s="57">
        <v>8</v>
      </c>
      <c r="B59" s="58"/>
      <c r="C59" s="58"/>
      <c r="D59" s="58" t="s">
        <v>64</v>
      </c>
      <c r="E59" s="58"/>
      <c r="F59" s="58"/>
      <c r="G59" s="58"/>
      <c r="H59" s="58"/>
      <c r="I59" s="58"/>
      <c r="J59" s="60">
        <f>SUM(I60:I62)</f>
        <v>0</v>
      </c>
    </row>
    <row r="60" spans="1:10" x14ac:dyDescent="0.25">
      <c r="A60" s="47" t="s">
        <v>119</v>
      </c>
      <c r="B60" s="48"/>
      <c r="C60" s="62"/>
      <c r="D60" s="4" t="s">
        <v>118</v>
      </c>
      <c r="E60" s="48" t="s">
        <v>46</v>
      </c>
      <c r="F60" s="48">
        <v>147.22999999999999</v>
      </c>
      <c r="G60" s="48"/>
      <c r="H60" s="49">
        <f>G60*(1+H10/100%)</f>
        <v>0</v>
      </c>
      <c r="I60" s="49">
        <f>F60*H60</f>
        <v>0</v>
      </c>
      <c r="J60" s="51"/>
    </row>
    <row r="61" spans="1:10" ht="30" customHeight="1" x14ac:dyDescent="0.25">
      <c r="A61" s="47" t="s">
        <v>120</v>
      </c>
      <c r="B61" s="48"/>
      <c r="C61" s="48"/>
      <c r="D61" s="50" t="s">
        <v>117</v>
      </c>
      <c r="E61" s="48" t="s">
        <v>46</v>
      </c>
      <c r="F61" s="48">
        <v>147.22999999999999</v>
      </c>
      <c r="G61" s="48"/>
      <c r="H61" s="49">
        <f>G61*(1+H10/100%)</f>
        <v>0</v>
      </c>
      <c r="I61" s="49">
        <f>F61*H61</f>
        <v>0</v>
      </c>
      <c r="J61" s="51"/>
    </row>
    <row r="62" spans="1:10" x14ac:dyDescent="0.25">
      <c r="A62" s="47"/>
      <c r="B62" s="4"/>
      <c r="C62" s="4"/>
      <c r="D62" s="4"/>
      <c r="E62" s="4"/>
      <c r="F62" s="4"/>
      <c r="G62" s="4"/>
      <c r="H62" s="4"/>
      <c r="I62" s="4"/>
      <c r="J62" s="33"/>
    </row>
    <row r="63" spans="1:10" x14ac:dyDescent="0.25">
      <c r="A63" s="57">
        <v>9</v>
      </c>
      <c r="B63" s="58"/>
      <c r="C63" s="58"/>
      <c r="D63" s="58" t="s">
        <v>47</v>
      </c>
      <c r="E63" s="58"/>
      <c r="F63" s="58"/>
      <c r="G63" s="58"/>
      <c r="H63" s="58"/>
      <c r="I63" s="58"/>
      <c r="J63" s="60">
        <f>SUM(I64:I65)</f>
        <v>0</v>
      </c>
    </row>
    <row r="64" spans="1:10" x14ac:dyDescent="0.25">
      <c r="A64" s="47" t="s">
        <v>121</v>
      </c>
      <c r="B64" s="48"/>
      <c r="C64" s="48"/>
      <c r="D64" s="4" t="s">
        <v>45</v>
      </c>
      <c r="E64" s="48" t="s">
        <v>46</v>
      </c>
      <c r="F64" s="49">
        <v>120</v>
      </c>
      <c r="G64" s="49"/>
      <c r="H64" s="49">
        <f>G64*(1+H10/100%)</f>
        <v>0</v>
      </c>
      <c r="I64" s="49">
        <f>F64*H64</f>
        <v>0</v>
      </c>
      <c r="J64" s="51"/>
    </row>
    <row r="65" spans="1:10" x14ac:dyDescent="0.25">
      <c r="A65" s="47"/>
      <c r="B65" s="4"/>
      <c r="C65" s="4"/>
      <c r="D65" s="4"/>
      <c r="E65" s="4"/>
      <c r="F65" s="52"/>
      <c r="G65" s="52"/>
      <c r="H65" s="52"/>
      <c r="I65" s="52"/>
      <c r="J65" s="46"/>
    </row>
    <row r="66" spans="1:10" x14ac:dyDescent="0.25">
      <c r="A66" s="34"/>
      <c r="B66" s="5"/>
      <c r="C66" s="5"/>
      <c r="D66" s="5"/>
      <c r="E66" s="5"/>
      <c r="F66" s="5"/>
      <c r="G66" s="5"/>
      <c r="H66" s="72" t="s">
        <v>27</v>
      </c>
      <c r="I66" s="73"/>
      <c r="J66" s="61">
        <f>SUM(J13+J18+J21+J33+J37+J46+J55+J59+J63)</f>
        <v>0</v>
      </c>
    </row>
    <row r="67" spans="1:10" x14ac:dyDescent="0.25">
      <c r="A67" s="34"/>
      <c r="B67" s="5"/>
      <c r="C67" s="5"/>
      <c r="D67" s="5"/>
      <c r="E67" s="5"/>
      <c r="F67" s="5"/>
      <c r="G67" s="5"/>
      <c r="H67" s="5"/>
      <c r="I67" s="5"/>
      <c r="J67" s="35"/>
    </row>
    <row r="68" spans="1:10" x14ac:dyDescent="0.25">
      <c r="A68" s="36" t="s">
        <v>12</v>
      </c>
      <c r="B68" s="13"/>
      <c r="C68" s="8"/>
      <c r="D68" s="12"/>
      <c r="E68" s="11"/>
      <c r="F68" s="9"/>
      <c r="G68" s="10"/>
      <c r="H68" s="10"/>
      <c r="I68" s="2"/>
      <c r="J68" s="27"/>
    </row>
    <row r="69" spans="1:10" x14ac:dyDescent="0.25">
      <c r="A69" s="37"/>
      <c r="B69" s="14"/>
      <c r="C69" s="8"/>
      <c r="D69" s="12"/>
      <c r="E69" s="11"/>
      <c r="F69" s="9"/>
      <c r="G69" s="10"/>
      <c r="H69" s="10"/>
      <c r="I69" s="2"/>
      <c r="J69" s="27"/>
    </row>
    <row r="70" spans="1:10" x14ac:dyDescent="0.25">
      <c r="A70" s="26"/>
      <c r="B70" s="2"/>
      <c r="C70" s="2"/>
      <c r="D70" s="2"/>
      <c r="E70" s="2"/>
      <c r="F70" s="2"/>
      <c r="G70" s="2"/>
      <c r="H70" s="2"/>
      <c r="I70" s="2"/>
      <c r="J70" s="27"/>
    </row>
    <row r="71" spans="1:10" x14ac:dyDescent="0.25">
      <c r="A71" s="26"/>
      <c r="B71" s="2"/>
      <c r="C71" s="2"/>
      <c r="D71" s="2"/>
      <c r="E71" s="2"/>
      <c r="F71" s="2"/>
      <c r="G71" s="2"/>
      <c r="H71" s="2"/>
      <c r="I71" s="2"/>
      <c r="J71" s="27"/>
    </row>
    <row r="72" spans="1:10" x14ac:dyDescent="0.25">
      <c r="A72" s="26"/>
      <c r="B72" s="2"/>
      <c r="C72" s="2"/>
      <c r="D72" s="70" t="s">
        <v>14</v>
      </c>
      <c r="E72" s="71"/>
      <c r="F72" s="2"/>
      <c r="G72" s="2" t="s">
        <v>130</v>
      </c>
      <c r="H72" s="2"/>
      <c r="I72" s="2"/>
      <c r="J72" s="27"/>
    </row>
    <row r="73" spans="1:10" x14ac:dyDescent="0.25">
      <c r="A73" s="26"/>
      <c r="B73" s="2"/>
      <c r="C73" s="2"/>
      <c r="D73" s="21" t="s">
        <v>15</v>
      </c>
      <c r="E73" s="22" t="s">
        <v>16</v>
      </c>
      <c r="F73" s="2"/>
      <c r="G73" s="2"/>
      <c r="H73" s="2"/>
      <c r="I73" s="2"/>
      <c r="J73" s="27"/>
    </row>
    <row r="74" spans="1:10" x14ac:dyDescent="0.25">
      <c r="A74" s="26"/>
      <c r="B74" s="2"/>
      <c r="C74" s="2"/>
      <c r="D74" s="15" t="s">
        <v>17</v>
      </c>
      <c r="E74" s="16"/>
      <c r="F74" s="2"/>
      <c r="G74" s="2"/>
      <c r="H74" s="2"/>
      <c r="I74" s="2"/>
      <c r="J74" s="27"/>
    </row>
    <row r="75" spans="1:10" x14ac:dyDescent="0.25">
      <c r="A75" s="26"/>
      <c r="B75" s="2"/>
      <c r="C75" s="2"/>
      <c r="D75" s="15" t="s">
        <v>18</v>
      </c>
      <c r="E75" s="16"/>
      <c r="F75" s="2"/>
      <c r="G75" s="2"/>
      <c r="H75" s="2"/>
      <c r="I75" s="2"/>
      <c r="J75" s="27"/>
    </row>
    <row r="76" spans="1:10" x14ac:dyDescent="0.25">
      <c r="A76" s="26"/>
      <c r="B76" s="2"/>
      <c r="C76" s="2"/>
      <c r="D76" s="15" t="s">
        <v>19</v>
      </c>
      <c r="E76" s="16"/>
      <c r="F76" s="2"/>
      <c r="G76" s="2"/>
      <c r="H76" s="2"/>
      <c r="I76" s="2"/>
      <c r="J76" s="27"/>
    </row>
    <row r="77" spans="1:10" x14ac:dyDescent="0.25">
      <c r="A77" s="26"/>
      <c r="B77" s="2"/>
      <c r="C77" s="2"/>
      <c r="D77" s="15" t="s">
        <v>20</v>
      </c>
      <c r="E77" s="16"/>
      <c r="F77" s="2"/>
      <c r="G77" s="2"/>
      <c r="H77" s="2"/>
      <c r="I77" s="2"/>
      <c r="J77" s="27"/>
    </row>
    <row r="78" spans="1:10" x14ac:dyDescent="0.25">
      <c r="A78" s="26"/>
      <c r="B78" s="2"/>
      <c r="C78" s="2"/>
      <c r="D78" s="15" t="s">
        <v>21</v>
      </c>
      <c r="E78" s="16"/>
      <c r="F78" s="2"/>
      <c r="G78" s="2" t="s">
        <v>13</v>
      </c>
      <c r="H78" s="2"/>
      <c r="I78" s="2"/>
      <c r="J78" s="27"/>
    </row>
    <row r="79" spans="1:10" x14ac:dyDescent="0.25">
      <c r="A79" s="26"/>
      <c r="B79" s="2"/>
      <c r="C79" s="2"/>
      <c r="D79" s="15" t="s">
        <v>22</v>
      </c>
      <c r="E79" s="16"/>
      <c r="F79" s="1"/>
      <c r="G79" s="69" t="s">
        <v>131</v>
      </c>
      <c r="H79" s="69"/>
      <c r="I79" s="69"/>
      <c r="J79" s="27"/>
    </row>
    <row r="80" spans="1:10" x14ac:dyDescent="0.25">
      <c r="A80" s="26"/>
      <c r="B80" s="2"/>
      <c r="C80" s="2"/>
      <c r="D80" s="21" t="s">
        <v>23</v>
      </c>
      <c r="E80" s="23">
        <f>(((1+E74+E75+E76)*(1+E77)*(1+E78))/(1-E79))-1</f>
        <v>0</v>
      </c>
      <c r="F80" s="1"/>
      <c r="G80" s="69"/>
      <c r="H80" s="69"/>
      <c r="I80" s="69"/>
      <c r="J80" s="27"/>
    </row>
    <row r="81" spans="1:10" x14ac:dyDescent="0.25">
      <c r="A81" s="26"/>
      <c r="B81" s="2"/>
      <c r="C81" s="2"/>
      <c r="D81" s="2"/>
      <c r="E81" s="2"/>
      <c r="F81" s="2"/>
      <c r="G81" s="2"/>
      <c r="H81" s="2"/>
      <c r="I81" s="2"/>
      <c r="J81" s="27"/>
    </row>
    <row r="82" spans="1:10" x14ac:dyDescent="0.25">
      <c r="A82" s="26"/>
      <c r="B82" s="2"/>
      <c r="C82" s="2"/>
      <c r="D82" s="2"/>
      <c r="E82" s="2"/>
      <c r="F82" s="2"/>
      <c r="G82" s="2"/>
      <c r="H82" s="2"/>
      <c r="I82" s="2"/>
      <c r="J82" s="27"/>
    </row>
    <row r="83" spans="1:10" ht="15.75" thickBot="1" x14ac:dyDescent="0.3">
      <c r="A83" s="38"/>
      <c r="B83" s="39"/>
      <c r="C83" s="39"/>
      <c r="D83" s="39"/>
      <c r="E83" s="39"/>
      <c r="F83" s="39"/>
      <c r="G83" s="39"/>
      <c r="H83" s="39"/>
      <c r="I83" s="39"/>
      <c r="J83" s="40"/>
    </row>
  </sheetData>
  <mergeCells count="5">
    <mergeCell ref="G80:I80"/>
    <mergeCell ref="D72:E72"/>
    <mergeCell ref="A1:J2"/>
    <mergeCell ref="G79:I79"/>
    <mergeCell ref="H66:I6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0" orientation="landscape" r:id="rId1"/>
  <rowBreaks count="2" manualBreakCount="2">
    <brk id="32" max="16383" man="1"/>
    <brk id="5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workbookViewId="0">
      <selection activeCell="G10" sqref="G10"/>
    </sheetView>
  </sheetViews>
  <sheetFormatPr defaultRowHeight="15" x14ac:dyDescent="0.25"/>
  <cols>
    <col min="1" max="1" width="10.7109375" customWidth="1"/>
    <col min="2" max="2" width="32.85546875" customWidth="1"/>
    <col min="3" max="3" width="11.7109375" customWidth="1"/>
    <col min="4" max="4" width="7.7109375" customWidth="1"/>
    <col min="5" max="5" width="12.7109375" customWidth="1"/>
    <col min="6" max="6" width="7.7109375" customWidth="1"/>
    <col min="7" max="7" width="12.7109375" customWidth="1"/>
    <col min="8" max="8" width="7.7109375" customWidth="1"/>
    <col min="9" max="9" width="12.7109375" customWidth="1"/>
    <col min="10" max="10" width="7.7109375" customWidth="1"/>
    <col min="11" max="11" width="12.7109375" customWidth="1"/>
    <col min="12" max="12" width="7.7109375" customWidth="1"/>
    <col min="13" max="13" width="12.7109375" customWidth="1"/>
  </cols>
  <sheetData>
    <row r="1" spans="1:13" ht="25.5" customHeight="1" x14ac:dyDescent="0.25">
      <c r="A1" s="80" t="s">
        <v>132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2"/>
    </row>
    <row r="2" spans="1:13" ht="25.5" customHeight="1" x14ac:dyDescent="0.25">
      <c r="A2" s="83"/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5"/>
    </row>
    <row r="3" spans="1:13" ht="4.5" customHeight="1" x14ac:dyDescent="0.25">
      <c r="A3" s="26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7"/>
    </row>
    <row r="4" spans="1:13" x14ac:dyDescent="0.25">
      <c r="A4" s="28" t="s">
        <v>8</v>
      </c>
      <c r="B4" s="2" t="s">
        <v>132</v>
      </c>
      <c r="C4" s="2"/>
      <c r="D4" s="2"/>
      <c r="E4" s="2"/>
      <c r="F4" s="2"/>
      <c r="G4" s="2"/>
      <c r="H4" s="2"/>
      <c r="I4" s="2"/>
      <c r="J4" s="2"/>
      <c r="K4" s="2"/>
      <c r="L4" s="2"/>
      <c r="M4" s="27"/>
    </row>
    <row r="5" spans="1:13" ht="4.5" customHeight="1" x14ac:dyDescent="0.25">
      <c r="A5" s="26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7"/>
    </row>
    <row r="6" spans="1:13" x14ac:dyDescent="0.25">
      <c r="A6" s="28" t="s">
        <v>9</v>
      </c>
      <c r="B6" s="2" t="str">
        <f>'Proposta Básica'!B6</f>
        <v>CEBERTURA DE PARTE DO PÁTIO DO CEMEI REGINA MELCHIADES</v>
      </c>
      <c r="C6" s="2"/>
      <c r="D6" s="2"/>
      <c r="E6" s="2"/>
      <c r="F6" s="2"/>
      <c r="G6" s="2"/>
      <c r="H6" s="2"/>
      <c r="I6" s="2"/>
      <c r="J6" s="2"/>
      <c r="K6" s="2"/>
      <c r="L6" s="2"/>
      <c r="M6" s="27"/>
    </row>
    <row r="7" spans="1:13" ht="4.5" customHeight="1" x14ac:dyDescent="0.25">
      <c r="A7" s="26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7"/>
    </row>
    <row r="8" spans="1:13" x14ac:dyDescent="0.25">
      <c r="A8" s="28" t="s">
        <v>10</v>
      </c>
      <c r="B8" s="2" t="str">
        <f>'Proposta Básica'!B8</f>
        <v>100,00 m²</v>
      </c>
      <c r="C8" s="2"/>
      <c r="D8" s="2"/>
      <c r="E8" s="2"/>
      <c r="F8" s="2"/>
      <c r="G8" s="2"/>
      <c r="H8" s="2"/>
      <c r="I8" s="2"/>
      <c r="J8" s="2"/>
      <c r="K8" s="2"/>
      <c r="L8" s="2"/>
      <c r="M8" s="27"/>
    </row>
    <row r="9" spans="1:13" ht="4.5" customHeight="1" x14ac:dyDescent="0.25">
      <c r="A9" s="26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7"/>
    </row>
    <row r="10" spans="1:13" x14ac:dyDescent="0.25">
      <c r="A10" s="28" t="s">
        <v>11</v>
      </c>
      <c r="B10" s="2" t="str">
        <f>'Proposta Básica'!B10</f>
        <v>AV. PEDRO NEO, 532 - PARQUE NOVO MUNDO - SÃO CARLOS, SP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7"/>
    </row>
    <row r="11" spans="1:13" ht="4.5" customHeight="1" x14ac:dyDescent="0.25">
      <c r="A11" s="26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7"/>
    </row>
    <row r="12" spans="1:13" ht="18" customHeight="1" x14ac:dyDescent="0.25">
      <c r="A12" s="76" t="s">
        <v>0</v>
      </c>
      <c r="B12" s="77" t="s">
        <v>28</v>
      </c>
      <c r="C12" s="77" t="s">
        <v>29</v>
      </c>
      <c r="D12" s="77" t="s">
        <v>30</v>
      </c>
      <c r="E12" s="77"/>
      <c r="F12" s="77" t="s">
        <v>33</v>
      </c>
      <c r="G12" s="77"/>
      <c r="H12" s="78" t="s">
        <v>34</v>
      </c>
      <c r="I12" s="78"/>
      <c r="J12" s="77" t="s">
        <v>35</v>
      </c>
      <c r="K12" s="77"/>
      <c r="L12" s="77" t="s">
        <v>36</v>
      </c>
      <c r="M12" s="79"/>
    </row>
    <row r="13" spans="1:13" ht="18" customHeight="1" x14ac:dyDescent="0.25">
      <c r="A13" s="76"/>
      <c r="B13" s="77"/>
      <c r="C13" s="77"/>
      <c r="D13" s="41" t="s">
        <v>31</v>
      </c>
      <c r="E13" s="41" t="s">
        <v>32</v>
      </c>
      <c r="F13" s="41" t="s">
        <v>31</v>
      </c>
      <c r="G13" s="41" t="s">
        <v>32</v>
      </c>
      <c r="H13" s="41" t="s">
        <v>31</v>
      </c>
      <c r="I13" s="41" t="s">
        <v>32</v>
      </c>
      <c r="J13" s="41" t="s">
        <v>31</v>
      </c>
      <c r="K13" s="41" t="s">
        <v>32</v>
      </c>
      <c r="L13" s="41" t="s">
        <v>31</v>
      </c>
      <c r="M13" s="42" t="s">
        <v>32</v>
      </c>
    </row>
    <row r="14" spans="1:13" ht="4.5" customHeight="1" x14ac:dyDescent="0.25">
      <c r="A14" s="43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7"/>
    </row>
    <row r="15" spans="1:13" x14ac:dyDescent="0.25">
      <c r="A15" s="44">
        <v>1</v>
      </c>
      <c r="B15" s="64" t="str">
        <f>'Proposta Básica'!D13</f>
        <v>SERVIÇOS PRELIMINARES</v>
      </c>
      <c r="C15" s="65">
        <f>'Proposta Básica'!J13</f>
        <v>0</v>
      </c>
      <c r="D15" s="63">
        <v>75</v>
      </c>
      <c r="E15" s="63">
        <f>C15*D15/100</f>
        <v>0</v>
      </c>
      <c r="F15" s="63">
        <v>25</v>
      </c>
      <c r="G15" s="63">
        <f>C15*F15/100</f>
        <v>0</v>
      </c>
      <c r="H15" s="67"/>
      <c r="I15" s="67"/>
      <c r="J15" s="67"/>
      <c r="K15" s="67"/>
      <c r="L15" s="63">
        <f t="shared" ref="L15:L23" si="0">SUM(D15+F15+H15+J15)</f>
        <v>100</v>
      </c>
      <c r="M15" s="66">
        <f t="shared" ref="M15:M23" si="1">SUM(E15+G15+I15+K15)</f>
        <v>0</v>
      </c>
    </row>
    <row r="16" spans="1:13" x14ac:dyDescent="0.25">
      <c r="A16" s="44">
        <v>2</v>
      </c>
      <c r="B16" s="64" t="str">
        <f>'Proposta Básica'!D18</f>
        <v>RETIRADAS</v>
      </c>
      <c r="C16" s="65">
        <f>'Proposta Básica'!J18</f>
        <v>0</v>
      </c>
      <c r="D16" s="63">
        <v>50</v>
      </c>
      <c r="E16" s="63">
        <f>C16*D16/100</f>
        <v>0</v>
      </c>
      <c r="F16" s="63">
        <v>50</v>
      </c>
      <c r="G16" s="63">
        <f>C16*F16/100</f>
        <v>0</v>
      </c>
      <c r="H16" s="67"/>
      <c r="I16" s="67"/>
      <c r="J16" s="67"/>
      <c r="K16" s="67"/>
      <c r="L16" s="63">
        <f t="shared" si="0"/>
        <v>100</v>
      </c>
      <c r="M16" s="66">
        <f t="shared" si="1"/>
        <v>0</v>
      </c>
    </row>
    <row r="17" spans="1:13" x14ac:dyDescent="0.25">
      <c r="A17" s="44">
        <v>3</v>
      </c>
      <c r="B17" s="64" t="str">
        <f>'Proposta Básica'!D21</f>
        <v>INFRAESTRUTURA</v>
      </c>
      <c r="C17" s="65">
        <f>'Proposta Básica'!J21</f>
        <v>0</v>
      </c>
      <c r="D17" s="67"/>
      <c r="E17" s="67"/>
      <c r="F17" s="63">
        <v>50</v>
      </c>
      <c r="G17" s="63">
        <f>C17*F17/100</f>
        <v>0</v>
      </c>
      <c r="H17" s="63">
        <v>50</v>
      </c>
      <c r="I17" s="63">
        <f>C17*H17/100</f>
        <v>0</v>
      </c>
      <c r="J17" s="67"/>
      <c r="K17" s="67"/>
      <c r="L17" s="63">
        <f t="shared" si="0"/>
        <v>100</v>
      </c>
      <c r="M17" s="66">
        <f t="shared" si="1"/>
        <v>0</v>
      </c>
    </row>
    <row r="18" spans="1:13" x14ac:dyDescent="0.25">
      <c r="A18" s="44">
        <v>4</v>
      </c>
      <c r="B18" s="64" t="str">
        <f>'Proposta Básica'!D33</f>
        <v>SUPERESTRUTURA</v>
      </c>
      <c r="C18" s="65">
        <f>'Proposta Básica'!J33</f>
        <v>0</v>
      </c>
      <c r="D18" s="67"/>
      <c r="E18" s="67"/>
      <c r="F18" s="63">
        <v>25</v>
      </c>
      <c r="G18" s="63">
        <f>C18*F18/100</f>
        <v>0</v>
      </c>
      <c r="H18" s="63">
        <v>75</v>
      </c>
      <c r="I18" s="63">
        <f>C18*H18/100</f>
        <v>0</v>
      </c>
      <c r="J18" s="67"/>
      <c r="K18" s="67"/>
      <c r="L18" s="63">
        <f t="shared" si="0"/>
        <v>100</v>
      </c>
      <c r="M18" s="66">
        <f t="shared" si="1"/>
        <v>0</v>
      </c>
    </row>
    <row r="19" spans="1:13" x14ac:dyDescent="0.25">
      <c r="A19" s="44">
        <v>5</v>
      </c>
      <c r="B19" s="64" t="str">
        <f>'Proposta Básica'!D37</f>
        <v>COBERTURA</v>
      </c>
      <c r="C19" s="65">
        <f>'Proposta Básica'!J37</f>
        <v>0</v>
      </c>
      <c r="D19" s="67"/>
      <c r="E19" s="67"/>
      <c r="F19" s="67"/>
      <c r="G19" s="67"/>
      <c r="H19" s="63">
        <v>50</v>
      </c>
      <c r="I19" s="63">
        <f>C19*H19/100</f>
        <v>0</v>
      </c>
      <c r="J19" s="63">
        <v>50</v>
      </c>
      <c r="K19" s="63">
        <f>C19*J19/100</f>
        <v>0</v>
      </c>
      <c r="L19" s="63">
        <f t="shared" si="0"/>
        <v>100</v>
      </c>
      <c r="M19" s="66">
        <f t="shared" si="1"/>
        <v>0</v>
      </c>
    </row>
    <row r="20" spans="1:13" x14ac:dyDescent="0.25">
      <c r="A20" s="44">
        <v>6</v>
      </c>
      <c r="B20" s="64" t="str">
        <f>'Proposta Básica'!D46</f>
        <v>INSTALAÇÕES ELÉTRICAS</v>
      </c>
      <c r="C20" s="65">
        <f>'Proposta Básica'!J46</f>
        <v>0</v>
      </c>
      <c r="D20" s="67"/>
      <c r="E20" s="67"/>
      <c r="F20" s="67"/>
      <c r="G20" s="67"/>
      <c r="H20" s="67"/>
      <c r="I20" s="67"/>
      <c r="J20" s="63">
        <v>100</v>
      </c>
      <c r="K20" s="63">
        <f>C20*J20/100</f>
        <v>0</v>
      </c>
      <c r="L20" s="63">
        <f t="shared" si="0"/>
        <v>100</v>
      </c>
      <c r="M20" s="66">
        <f t="shared" si="1"/>
        <v>0</v>
      </c>
    </row>
    <row r="21" spans="1:13" x14ac:dyDescent="0.25">
      <c r="A21" s="44">
        <v>7</v>
      </c>
      <c r="B21" s="64" t="str">
        <f>'Proposta Básica'!D55</f>
        <v>INSTALAÇÕES HIDRÁULICAS</v>
      </c>
      <c r="C21" s="65">
        <f>'Proposta Básica'!J55</f>
        <v>0</v>
      </c>
      <c r="D21" s="67"/>
      <c r="E21" s="67"/>
      <c r="F21" s="67"/>
      <c r="G21" s="67"/>
      <c r="H21" s="67"/>
      <c r="I21" s="67"/>
      <c r="J21" s="63">
        <v>100</v>
      </c>
      <c r="K21" s="63">
        <f>C21*J21/100</f>
        <v>0</v>
      </c>
      <c r="L21" s="63">
        <f t="shared" si="0"/>
        <v>100</v>
      </c>
      <c r="M21" s="66">
        <f t="shared" si="1"/>
        <v>0</v>
      </c>
    </row>
    <row r="22" spans="1:13" x14ac:dyDescent="0.25">
      <c r="A22" s="44">
        <v>8</v>
      </c>
      <c r="B22" s="64" t="str">
        <f>'Proposta Básica'!D59</f>
        <v>PINTURAS</v>
      </c>
      <c r="C22" s="65">
        <f>'Proposta Básica'!J59</f>
        <v>0</v>
      </c>
      <c r="D22" s="67"/>
      <c r="E22" s="67"/>
      <c r="F22" s="67"/>
      <c r="G22" s="67"/>
      <c r="H22" s="67"/>
      <c r="I22" s="67"/>
      <c r="J22" s="63">
        <v>100</v>
      </c>
      <c r="K22" s="63">
        <f>C22*J22/100</f>
        <v>0</v>
      </c>
      <c r="L22" s="63">
        <f t="shared" si="0"/>
        <v>100</v>
      </c>
      <c r="M22" s="66">
        <f t="shared" si="1"/>
        <v>0</v>
      </c>
    </row>
    <row r="23" spans="1:13" x14ac:dyDescent="0.25">
      <c r="A23" s="44">
        <v>9</v>
      </c>
      <c r="B23" s="64" t="str">
        <f>'Proposta Básica'!D63</f>
        <v>SERVIÇOS FINAIS</v>
      </c>
      <c r="C23" s="65">
        <f>'Proposta Básica'!J63</f>
        <v>0</v>
      </c>
      <c r="D23" s="67"/>
      <c r="E23" s="67"/>
      <c r="F23" s="67"/>
      <c r="G23" s="67"/>
      <c r="H23" s="67"/>
      <c r="I23" s="67"/>
      <c r="J23" s="63">
        <v>100</v>
      </c>
      <c r="K23" s="63">
        <f>C23*J23/100</f>
        <v>0</v>
      </c>
      <c r="L23" s="63">
        <f t="shared" si="0"/>
        <v>100</v>
      </c>
      <c r="M23" s="66">
        <f t="shared" si="1"/>
        <v>0</v>
      </c>
    </row>
    <row r="24" spans="1:13" x14ac:dyDescent="0.25">
      <c r="A24" s="44"/>
      <c r="B24" s="4"/>
      <c r="C24" s="62"/>
      <c r="D24" s="68"/>
      <c r="E24" s="68"/>
      <c r="F24" s="68"/>
      <c r="G24" s="68"/>
      <c r="H24" s="63"/>
      <c r="I24" s="63"/>
      <c r="J24" s="63"/>
      <c r="K24" s="63"/>
      <c r="L24" s="63"/>
      <c r="M24" s="66"/>
    </row>
    <row r="25" spans="1:13" x14ac:dyDescent="0.25">
      <c r="A25" s="75" t="s">
        <v>37</v>
      </c>
      <c r="B25" s="73"/>
      <c r="C25" s="65">
        <f>SUM(C15:C23)</f>
        <v>0</v>
      </c>
      <c r="D25" s="63" t="e">
        <f>E25*100/C25</f>
        <v>#DIV/0!</v>
      </c>
      <c r="E25" s="63">
        <f>SUM(E15:E23)</f>
        <v>0</v>
      </c>
      <c r="F25" s="63" t="e">
        <f>G25*100/C25</f>
        <v>#DIV/0!</v>
      </c>
      <c r="G25" s="63">
        <f>SUM(G15:G23)</f>
        <v>0</v>
      </c>
      <c r="H25" s="63" t="e">
        <f>I25*100/C25</f>
        <v>#DIV/0!</v>
      </c>
      <c r="I25" s="63">
        <f>SUM(I15:I23)</f>
        <v>0</v>
      </c>
      <c r="J25" s="63" t="e">
        <f>K25*100/C25</f>
        <v>#DIV/0!</v>
      </c>
      <c r="K25" s="63">
        <f>SUM(K15:K23)</f>
        <v>0</v>
      </c>
      <c r="L25" s="63" t="e">
        <f>M25*100/C25</f>
        <v>#DIV/0!</v>
      </c>
      <c r="M25" s="66">
        <f>SUM(M15:M23)</f>
        <v>0</v>
      </c>
    </row>
    <row r="26" spans="1:13" x14ac:dyDescent="0.25">
      <c r="A26" s="26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7"/>
    </row>
    <row r="27" spans="1:13" x14ac:dyDescent="0.25">
      <c r="A27" s="26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7"/>
    </row>
    <row r="28" spans="1:13" x14ac:dyDescent="0.25">
      <c r="A28" s="26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7"/>
    </row>
    <row r="29" spans="1:13" x14ac:dyDescent="0.25">
      <c r="A29" s="26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7"/>
    </row>
    <row r="30" spans="1:13" x14ac:dyDescent="0.25">
      <c r="A30" s="26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7"/>
    </row>
    <row r="31" spans="1:13" x14ac:dyDescent="0.25">
      <c r="A31" s="26"/>
      <c r="B31" s="2"/>
      <c r="C31" s="2"/>
      <c r="D31" s="2"/>
      <c r="E31" s="2"/>
      <c r="F31" s="2"/>
      <c r="G31" s="2"/>
      <c r="H31" s="2"/>
      <c r="I31" s="2"/>
      <c r="J31" s="69" t="s">
        <v>128</v>
      </c>
      <c r="K31" s="69"/>
      <c r="L31" s="69"/>
      <c r="M31" s="74"/>
    </row>
    <row r="32" spans="1:13" x14ac:dyDescent="0.25">
      <c r="A32" s="26"/>
      <c r="B32" s="2" t="str">
        <f>'Proposta Básica'!G72</f>
        <v xml:space="preserve">        São Carlos, xx de yyyyy de zzzz.</v>
      </c>
      <c r="C32" s="2"/>
      <c r="D32" s="2"/>
      <c r="E32" s="2"/>
      <c r="F32" s="2"/>
      <c r="G32" s="2"/>
      <c r="H32" s="2"/>
      <c r="I32" s="2"/>
      <c r="J32" s="69" t="s">
        <v>131</v>
      </c>
      <c r="K32" s="69"/>
      <c r="L32" s="69"/>
      <c r="M32" s="74"/>
    </row>
    <row r="33" spans="1:13" x14ac:dyDescent="0.25">
      <c r="A33" s="26"/>
      <c r="B33" s="2"/>
      <c r="C33" s="2"/>
      <c r="D33" s="2"/>
      <c r="E33" s="2"/>
      <c r="F33" s="2"/>
      <c r="G33" s="2"/>
      <c r="H33" s="2"/>
      <c r="I33" s="2"/>
      <c r="J33" s="69"/>
      <c r="K33" s="69"/>
      <c r="L33" s="69"/>
      <c r="M33" s="74"/>
    </row>
    <row r="34" spans="1:13" ht="15.75" thickBot="1" x14ac:dyDescent="0.3">
      <c r="A34" s="38"/>
      <c r="B34" s="39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40"/>
    </row>
  </sheetData>
  <mergeCells count="13">
    <mergeCell ref="J31:M31"/>
    <mergeCell ref="J32:M32"/>
    <mergeCell ref="J33:M33"/>
    <mergeCell ref="A1:M2"/>
    <mergeCell ref="A25:B25"/>
    <mergeCell ref="A12:A13"/>
    <mergeCell ref="B12:B13"/>
    <mergeCell ref="C12:C13"/>
    <mergeCell ref="D12:E12"/>
    <mergeCell ref="F12:G12"/>
    <mergeCell ref="H12:I12"/>
    <mergeCell ref="J12:K12"/>
    <mergeCell ref="L12:M12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0" orientation="landscape" r:id="rId1"/>
  <ignoredErrors>
    <ignoredError sqref="D25 F25 H25 L25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Proposta Básica</vt:lpstr>
      <vt:lpstr>Cronograma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Guilherme Henrique Miotto Barbieri</dc:creator>
  <cp:lastModifiedBy>Guilherme Henrique Miotto Barbieri</cp:lastModifiedBy>
  <cp:lastPrinted>2022-05-26T17:45:55Z</cp:lastPrinted>
  <dcterms:created xsi:type="dcterms:W3CDTF">2021-08-30T18:30:49Z</dcterms:created>
  <dcterms:modified xsi:type="dcterms:W3CDTF">2022-05-26T17:57:06Z</dcterms:modified>
</cp:coreProperties>
</file>